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9"/>
  <workbookPr/>
  <mc:AlternateContent xmlns:mc="http://schemas.openxmlformats.org/markup-compatibility/2006">
    <mc:Choice Requires="x15">
      <x15ac:absPath xmlns:x15ac="http://schemas.microsoft.com/office/spreadsheetml/2010/11/ac" url="C:\Users\drt40758\Desktop\Nova pasta\"/>
    </mc:Choice>
  </mc:AlternateContent>
  <xr:revisionPtr revIDLastSave="0" documentId="8_{D212CC16-68F0-400D-B088-FE381305ABA2}" xr6:coauthVersionLast="47" xr6:coauthVersionMax="47" xr10:uidLastSave="{00000000-0000-0000-0000-000000000000}"/>
  <bookViews>
    <workbookView xWindow="-120" yWindow="-120" windowWidth="20730" windowHeight="11160" tabRatio="882" firstSheet="2" activeTab="2" xr2:uid="{00000000-000D-0000-FFFF-FFFF00000000}"/>
  </bookViews>
  <sheets>
    <sheet name="DADOS GERAIS DO AMBULATÓRIO" sheetId="8" r:id="rId1"/>
    <sheet name="ESTRUTURA E EQUIPAMENTOS" sheetId="2" r:id="rId2"/>
    <sheet name="EQUIPE MULTIPROFISSIONAL" sheetId="3" r:id="rId3"/>
    <sheet name="EXAMES E PROCEDIMENTOS" sheetId="4" r:id="rId4"/>
    <sheet name="BD" sheetId="5" state="hidden" r:id="rId5"/>
    <sheet name="DASHBOARD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" l="1"/>
  <c r="C55" i="3"/>
  <c r="B55" i="3"/>
  <c r="D31" i="3"/>
  <c r="C31" i="3"/>
  <c r="B31" i="3"/>
  <c r="D26" i="4" l="1"/>
  <c r="D27" i="4" s="1"/>
  <c r="D28" i="4" s="1"/>
  <c r="C26" i="4"/>
  <c r="C27" i="4" s="1"/>
  <c r="C28" i="4" s="1"/>
  <c r="B26" i="4"/>
  <c r="B27" i="4" s="1"/>
  <c r="B28" i="4" s="1"/>
  <c r="D37" i="4"/>
  <c r="D38" i="4" s="1"/>
  <c r="D39" i="4" s="1"/>
  <c r="C37" i="4"/>
  <c r="C38" i="4" s="1"/>
  <c r="C39" i="4" s="1"/>
  <c r="B37" i="4"/>
  <c r="B38" i="4" s="1"/>
  <c r="B39" i="4" s="1"/>
  <c r="C279" i="2" l="1"/>
  <c r="D279" i="2"/>
  <c r="B279" i="2"/>
  <c r="C275" i="2"/>
  <c r="D275" i="2"/>
  <c r="B275" i="2"/>
  <c r="B280" i="2" s="1"/>
  <c r="B281" i="2" s="1"/>
  <c r="B17" i="5" s="1"/>
  <c r="C268" i="2"/>
  <c r="D268" i="2"/>
  <c r="B268" i="2"/>
  <c r="C256" i="2"/>
  <c r="D256" i="2"/>
  <c r="B256" i="2"/>
  <c r="B15" i="2"/>
  <c r="B17" i="2" s="1"/>
  <c r="C247" i="2"/>
  <c r="D247" i="2"/>
  <c r="B247" i="2"/>
  <c r="C242" i="2"/>
  <c r="D242" i="2"/>
  <c r="B242" i="2"/>
  <c r="B189" i="2"/>
  <c r="B200" i="2"/>
  <c r="B201" i="2" s="1"/>
  <c r="B202" i="2" s="1"/>
  <c r="B13" i="5" s="1"/>
  <c r="C233" i="2"/>
  <c r="D233" i="2"/>
  <c r="B209" i="2"/>
  <c r="C200" i="2"/>
  <c r="C201" i="2" s="1"/>
  <c r="C202" i="2" s="1"/>
  <c r="C13" i="5" s="1"/>
  <c r="D200" i="2"/>
  <c r="D201" i="2" s="1"/>
  <c r="D202" i="2" s="1"/>
  <c r="D13" i="5" s="1"/>
  <c r="C189" i="2"/>
  <c r="D189" i="2"/>
  <c r="B182" i="2"/>
  <c r="C175" i="2"/>
  <c r="D175" i="2"/>
  <c r="B175" i="2"/>
  <c r="C165" i="2"/>
  <c r="D165" i="2"/>
  <c r="B165" i="2"/>
  <c r="C157" i="2"/>
  <c r="D157" i="2"/>
  <c r="B157" i="2"/>
  <c r="C136" i="2"/>
  <c r="D136" i="2"/>
  <c r="B136" i="2"/>
  <c r="C128" i="2"/>
  <c r="D128" i="2"/>
  <c r="B128" i="2"/>
  <c r="B108" i="2"/>
  <c r="C101" i="2"/>
  <c r="D101" i="2"/>
  <c r="C93" i="2"/>
  <c r="C80" i="2"/>
  <c r="D93" i="2"/>
  <c r="B101" i="2"/>
  <c r="B93" i="2"/>
  <c r="D80" i="2"/>
  <c r="B80" i="2"/>
  <c r="B71" i="2"/>
  <c r="B63" i="2"/>
  <c r="B56" i="2"/>
  <c r="B53" i="2"/>
  <c r="B46" i="2"/>
  <c r="B34" i="2"/>
  <c r="C27" i="2"/>
  <c r="D27" i="2"/>
  <c r="B27" i="2"/>
  <c r="C56" i="3"/>
  <c r="C57" i="3" s="1"/>
  <c r="D56" i="3"/>
  <c r="D57" i="3" s="1"/>
  <c r="C46" i="3"/>
  <c r="C47" i="3" s="1"/>
  <c r="C48" i="3" s="1"/>
  <c r="D46" i="3"/>
  <c r="D47" i="3" s="1"/>
  <c r="D48" i="3" s="1"/>
  <c r="B46" i="3"/>
  <c r="B16" i="3"/>
  <c r="B10" i="3"/>
  <c r="B14" i="4"/>
  <c r="B15" i="4" s="1"/>
  <c r="B176" i="2" l="1"/>
  <c r="B177" i="2" s="1"/>
  <c r="B11" i="5" s="1"/>
  <c r="B129" i="2"/>
  <c r="B130" i="2" s="1"/>
  <c r="B102" i="2"/>
  <c r="B103" i="2" s="1"/>
  <c r="D102" i="2"/>
  <c r="D103" i="2" s="1"/>
  <c r="C102" i="2"/>
  <c r="C103" i="2" s="1"/>
  <c r="B158" i="2"/>
  <c r="B159" i="2" s="1"/>
  <c r="B10" i="5" s="1"/>
  <c r="D158" i="2"/>
  <c r="D159" i="2" s="1"/>
  <c r="C158" i="2"/>
  <c r="C159" i="2" s="1"/>
  <c r="D176" i="2"/>
  <c r="D177" i="2" s="1"/>
  <c r="D11" i="5" s="1"/>
  <c r="C176" i="2"/>
  <c r="C177" i="2" s="1"/>
  <c r="C11" i="5" s="1"/>
  <c r="D248" i="2"/>
  <c r="D249" i="2" s="1"/>
  <c r="D15" i="5" s="1"/>
  <c r="C248" i="2"/>
  <c r="C249" i="2" s="1"/>
  <c r="C15" i="5" s="1"/>
  <c r="D269" i="2"/>
  <c r="D270" i="2" s="1"/>
  <c r="D16" i="5" s="1"/>
  <c r="C269" i="2"/>
  <c r="C270" i="2" s="1"/>
  <c r="C16" i="5" s="1"/>
  <c r="D280" i="2"/>
  <c r="D281" i="2" s="1"/>
  <c r="D17" i="5" s="1"/>
  <c r="C280" i="2"/>
  <c r="C281" i="2" s="1"/>
  <c r="C17" i="5" s="1"/>
  <c r="D17" i="2" l="1"/>
  <c r="D28" i="2" s="1"/>
  <c r="D29" i="2" s="1"/>
  <c r="D4" i="5" s="1"/>
  <c r="C17" i="2"/>
  <c r="C28" i="2" s="1"/>
  <c r="C29" i="2" s="1"/>
  <c r="C4" i="5" s="1"/>
  <c r="B28" i="2" l="1"/>
  <c r="B29" i="2" s="1"/>
  <c r="B4" i="5" s="1"/>
  <c r="D16" i="3" l="1"/>
  <c r="C16" i="3"/>
  <c r="D10" i="3"/>
  <c r="C10" i="3"/>
  <c r="D108" i="2"/>
  <c r="D129" i="2" s="1"/>
  <c r="D130" i="2" s="1"/>
  <c r="D9" i="5" s="1"/>
  <c r="C108" i="2"/>
  <c r="C129" i="2" s="1"/>
  <c r="C130" i="2" s="1"/>
  <c r="C9" i="5" s="1"/>
  <c r="D71" i="2"/>
  <c r="C71" i="2"/>
  <c r="D63" i="2"/>
  <c r="C63" i="2"/>
  <c r="D56" i="2"/>
  <c r="C56" i="2"/>
  <c r="D53" i="2"/>
  <c r="C53" i="2"/>
  <c r="D46" i="2"/>
  <c r="C46" i="2"/>
  <c r="D34" i="2"/>
  <c r="C34" i="2"/>
  <c r="C294" i="2"/>
  <c r="C295" i="2" s="1"/>
  <c r="D294" i="2"/>
  <c r="D295" i="2" s="1"/>
  <c r="D296" i="2" l="1"/>
  <c r="D18" i="5" s="1"/>
  <c r="C296" i="2"/>
  <c r="C18" i="5" s="1"/>
  <c r="D57" i="2"/>
  <c r="D58" i="2" s="1"/>
  <c r="D6" i="5" s="1"/>
  <c r="B9" i="5"/>
  <c r="D47" i="2"/>
  <c r="D48" i="2" s="1"/>
  <c r="D5" i="5" s="1"/>
  <c r="C57" i="2"/>
  <c r="C58" i="2" s="1"/>
  <c r="C6" i="5" s="1"/>
  <c r="C47" i="2"/>
  <c r="C48" i="2" s="1"/>
  <c r="C5" i="5" s="1"/>
  <c r="B72" i="2"/>
  <c r="B73" i="2" s="1"/>
  <c r="B7" i="5" s="1"/>
  <c r="D8" i="5"/>
  <c r="B57" i="2"/>
  <c r="B58" i="2" s="1"/>
  <c r="B6" i="5" s="1"/>
  <c r="B47" i="2"/>
  <c r="B48" i="2" s="1"/>
  <c r="B5" i="5" s="1"/>
  <c r="C72" i="2"/>
  <c r="C73" i="2" s="1"/>
  <c r="C7" i="5" s="1"/>
  <c r="D72" i="2"/>
  <c r="D73" i="2" s="1"/>
  <c r="D7" i="5" s="1"/>
  <c r="B8" i="5"/>
  <c r="C8" i="5"/>
  <c r="A4" i="5"/>
  <c r="C28" i="3"/>
  <c r="C36" i="3" s="1"/>
  <c r="C37" i="3" s="1"/>
  <c r="D28" i="3"/>
  <c r="D36" i="3" s="1"/>
  <c r="D37" i="3" s="1"/>
  <c r="B28" i="3"/>
  <c r="C26" i="5"/>
  <c r="D26" i="5"/>
  <c r="B56" i="3"/>
  <c r="C25" i="5"/>
  <c r="D25" i="5"/>
  <c r="C14" i="4"/>
  <c r="C15" i="4" s="1"/>
  <c r="D14" i="4"/>
  <c r="D15" i="4" s="1"/>
  <c r="B47" i="3"/>
  <c r="D38" i="3" l="1"/>
  <c r="D24" i="5" s="1"/>
  <c r="D59" i="3"/>
  <c r="B48" i="3"/>
  <c r="B25" i="5" s="1"/>
  <c r="C38" i="3"/>
  <c r="C24" i="5" s="1"/>
  <c r="C59" i="3"/>
  <c r="B57" i="3"/>
  <c r="B26" i="5" s="1"/>
  <c r="C16" i="4"/>
  <c r="C31" i="5" s="1"/>
  <c r="D16" i="4"/>
  <c r="D31" i="5" s="1"/>
  <c r="B16" i="4" l="1"/>
  <c r="B31" i="5" s="1"/>
  <c r="B294" i="2"/>
  <c r="B295" i="2" s="1"/>
  <c r="B248" i="2"/>
  <c r="B249" i="2" s="1"/>
  <c r="B15" i="5" s="1"/>
  <c r="B233" i="2"/>
  <c r="D209" i="2"/>
  <c r="D234" i="2" s="1"/>
  <c r="C209" i="2"/>
  <c r="C234" i="2" s="1"/>
  <c r="D182" i="2"/>
  <c r="D190" i="2" s="1"/>
  <c r="D191" i="2" s="1"/>
  <c r="D12" i="5" s="1"/>
  <c r="C182" i="2"/>
  <c r="C190" i="2" s="1"/>
  <c r="C191" i="2" s="1"/>
  <c r="C12" i="5" s="1"/>
  <c r="D10" i="5"/>
  <c r="C10" i="5"/>
  <c r="C235" i="2" l="1"/>
  <c r="C14" i="5" s="1"/>
  <c r="C298" i="2"/>
  <c r="C299" i="2" s="1"/>
  <c r="C20" i="5" s="1"/>
  <c r="D235" i="2"/>
  <c r="D14" i="5" s="1"/>
  <c r="D298" i="2"/>
  <c r="D299" i="2" s="1"/>
  <c r="D20" i="5" s="1"/>
  <c r="B296" i="2"/>
  <c r="B18" i="5" s="1"/>
  <c r="B234" i="2"/>
  <c r="B235" i="2" s="1"/>
  <c r="B14" i="5" s="1"/>
  <c r="B190" i="2"/>
  <c r="B191" i="2" s="1"/>
  <c r="B12" i="5" s="1"/>
  <c r="B269" i="2"/>
  <c r="D60" i="3"/>
  <c r="D27" i="5" s="1"/>
  <c r="C60" i="3"/>
  <c r="C27" i="5" s="1"/>
  <c r="B270" i="2" l="1"/>
  <c r="B16" i="5" s="1"/>
  <c r="B298" i="2"/>
  <c r="B299" i="2" s="1"/>
  <c r="B20" i="5" s="1"/>
  <c r="B36" i="3"/>
  <c r="B37" i="3" s="1"/>
  <c r="B38" i="3" l="1"/>
  <c r="B24" i="5" s="1"/>
  <c r="B59" i="3"/>
  <c r="B60" i="3" s="1"/>
  <c r="B2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Elaine Cristina de Melo Faria</author>
  </authors>
  <commentList>
    <comment ref="A9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Garantir que os usuários aguardem o atendimento confortavelmente sentados, sem a formação de filas em pé. Este espaço deverá permitir a interação entre os usuários. 
</t>
        </r>
      </text>
    </comment>
    <comment ref="A79" authorId="0" shapeId="0" xr:uid="{00000000-0006-0000-0100-000002000000}">
      <text>
        <r>
          <rPr>
            <sz val="9"/>
            <color indexed="81"/>
            <rFont val="Segoe UI"/>
            <family val="2"/>
          </rPr>
          <t>Ex: sala de curativos, central de esterilização de materiais dentre outros</t>
        </r>
      </text>
    </comment>
  </commentList>
</comments>
</file>

<file path=xl/sharedStrings.xml><?xml version="1.0" encoding="utf-8"?>
<sst xmlns="http://schemas.openxmlformats.org/spreadsheetml/2006/main" count="647" uniqueCount="286">
  <si>
    <t>Dados gerais do ambulatório</t>
  </si>
  <si>
    <r>
      <rPr>
        <sz val="10"/>
        <color rgb="FF231F20"/>
        <rFont val="Arial"/>
        <family val="2"/>
      </rPr>
      <t>Nome do ambulatório:</t>
    </r>
  </si>
  <si>
    <r>
      <rPr>
        <sz val="10"/>
        <color rgb="FF231F20"/>
        <rFont val="Arial"/>
        <family val="2"/>
      </rPr>
      <t>Data da avaliação:</t>
    </r>
  </si>
  <si>
    <r>
      <rPr>
        <sz val="10"/>
        <color rgb="FF231F20"/>
        <rFont val="Arial"/>
        <family val="2"/>
      </rPr>
      <t>Responsável pela avaliação (nome, categoria e função):</t>
    </r>
  </si>
  <si>
    <r>
      <rPr>
        <sz val="10"/>
        <color rgb="FF231F20"/>
        <rFont val="Arial"/>
        <family val="2"/>
      </rPr>
      <t>Profissionais participantes da avaliação (nome, categoria e função):</t>
    </r>
  </si>
  <si>
    <r>
      <t xml:space="preserve">Seção I: Avaliação da estrutura física e equipamentos
</t>
    </r>
    <r>
      <rPr>
        <sz val="10"/>
        <rFont val="Arial"/>
        <family val="2"/>
      </rPr>
      <t xml:space="preserve"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 </t>
    </r>
    <r>
      <rPr>
        <b/>
        <sz val="10"/>
        <rFont val="Arial"/>
        <family val="2"/>
      </rPr>
      <t>“X”</t>
    </r>
    <r>
      <rPr>
        <sz val="10"/>
        <rFont val="Arial"/>
        <family val="2"/>
      </rPr>
      <t xml:space="preserve"> 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rFont val="Arial"/>
        <family val="2"/>
      </rPr>
      <t>"Dashboard"</t>
    </r>
    <r>
      <rPr>
        <sz val="1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</si>
  <si>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>CARTEIRA BÁSICA</t>
  </si>
  <si>
    <r>
      <rPr>
        <b/>
        <sz val="10"/>
        <color rgb="FFFFFFFF"/>
        <rFont val="Arial"/>
        <family val="2"/>
      </rPr>
      <t>Item de avaliação</t>
    </r>
  </si>
  <si>
    <r>
      <rPr>
        <b/>
        <sz val="10"/>
        <color rgb="FFFFFFFF"/>
        <rFont val="Arial"/>
        <family val="2"/>
      </rPr>
      <t>Categorias de avaliação</t>
    </r>
  </si>
  <si>
    <r>
      <rPr>
        <b/>
        <sz val="10"/>
        <color rgb="FFFFFFFF"/>
        <rFont val="Arial"/>
        <family val="2"/>
      </rPr>
      <t>Comentários e observações</t>
    </r>
  </si>
  <si>
    <t>CONFORME</t>
  </si>
  <si>
    <t>PARCIALMENTE CONFORME</t>
  </si>
  <si>
    <t>NÃO CONFORME</t>
  </si>
  <si>
    <t>Recepção/sala de espera/agendamento</t>
  </si>
  <si>
    <r>
      <rPr>
        <b/>
        <sz val="10"/>
        <color rgb="FFFFFFFF"/>
        <rFont val="Arial"/>
        <family val="2"/>
      </rPr>
      <t>Espaço físico</t>
    </r>
  </si>
  <si>
    <t xml:space="preserve">Cadeiras/ assentos suficientes para espera das pessoas usuárias </t>
  </si>
  <si>
    <t>x</t>
  </si>
  <si>
    <t>Possuir acesso independente e exclusivo para usuários externos, que não permita acesso às demais dependências do ambulatório</t>
  </si>
  <si>
    <t>Dispor de espaço coberto para proteção aos usuários do sol, chuva, vento nas diferentes horas do dia</t>
  </si>
  <si>
    <t>Possuir luminosidade adequada, com iluminação natural e complemento com artificial</t>
  </si>
  <si>
    <t xml:space="preserve">Dispor de boa ventilação, direta ou indireta (janelas e/ou exaustores) para conforto térmico e umidade </t>
  </si>
  <si>
    <t>Garantir acessibilidade para pessoas com deficiência e/ou com limitações motoras (portas com dimensões para tamanho de cadeira de rodas, rampa de acesso, barras de apoio, puxadores de porta em formato de alavanca, elevadores)</t>
  </si>
  <si>
    <t>Dispor de balcão com altura que garanta a acessibilidade,  sem  grades  ou  vidros,  separando  trabalhadores  dos  usuários</t>
  </si>
  <si>
    <t>Dispor de  sanitários com acessibilidade (porta com abertura para passagem de cadeira de rodas, barras de apoio, piso nivelado)</t>
  </si>
  <si>
    <t xml:space="preserve">Total de itens avaliados </t>
  </si>
  <si>
    <r>
      <rPr>
        <b/>
        <sz val="10"/>
        <color rgb="FFFFFFFF"/>
        <rFont val="Arial"/>
        <family val="2"/>
      </rPr>
      <t>Equipamentos</t>
    </r>
  </si>
  <si>
    <t>Mobiliários padrão para recepção (cadeiras, armários, mesas)</t>
  </si>
  <si>
    <t xml:space="preserve">Equipamentos de informática (computadores,  impressora) </t>
  </si>
  <si>
    <t xml:space="preserve">Aparelhos de telefones fixo e celular que permita a realização de ligações internas e externas </t>
  </si>
  <si>
    <t xml:space="preserve">Cadeira de rodas para adultos e adultos obesos </t>
  </si>
  <si>
    <t>Longarinas confortáveis para tempo maior de espera para adultos obesos</t>
  </si>
  <si>
    <t>Bebedouros</t>
  </si>
  <si>
    <t>Aparelho de televisão com entrada USB</t>
  </si>
  <si>
    <t xml:space="preserve">Quadro de aviso </t>
  </si>
  <si>
    <t xml:space="preserve">Total de itens avaliados em espaço fisico e equipamentos </t>
  </si>
  <si>
    <t>Proporção no total geral de itens avaliados</t>
  </si>
  <si>
    <r>
      <t xml:space="preserve">Atendimento do técnico em enfermagem para avalição de dados vitais e antropométricos 
</t>
    </r>
    <r>
      <rPr>
        <sz val="10"/>
        <color rgb="FFFFFFFF"/>
        <rFont val="Arial"/>
        <family val="2"/>
      </rPr>
      <t>Espaço destinado aos atendimentos do técnico em enfermagem aos usuários do ambulatório para a verificação dos dados vitais e antropométricos no pré- atendimento da atenção contínua, e durante o ciclo de atendimento e sempre que se fizer necessário</t>
    </r>
  </si>
  <si>
    <t>Deve estar localizado próximo à sala de espera, como o primeiro dos espaços destinados aos ciclos de atendimentos, logo antes do consultório do enfermeiro</t>
  </si>
  <si>
    <t>Equipamentos/insumos</t>
  </si>
  <si>
    <t>Mobiliário para consultório padrão (mesa, cadeiras)</t>
  </si>
  <si>
    <t>Esfigmomanômetros, com manguitos de todos os tamanhos (neonato a adulto obeso)</t>
  </si>
  <si>
    <t>Apoio para braço</t>
  </si>
  <si>
    <t>Estetoscópio infantil e adulto</t>
  </si>
  <si>
    <t>Oxímetros de pulso mesa com extensores de todos os tamanhos (neonato a adulto)</t>
  </si>
  <si>
    <t xml:space="preserve">Tiras para teste rápido de proteinúria </t>
  </si>
  <si>
    <t>Glicosímetro com tiras de reagente e lancetas</t>
  </si>
  <si>
    <t>Balança digital com capacidade de até 300kg</t>
  </si>
  <si>
    <t>Balança digital pediátrica</t>
  </si>
  <si>
    <t>Régua antropométrica adulto e pediátrico</t>
  </si>
  <si>
    <r>
      <t xml:space="preserve">Atendimento inicial do enfermeiro
</t>
    </r>
    <r>
      <rPr>
        <sz val="10"/>
        <color rgb="FFFFFFFF"/>
        <rFont val="Arial"/>
        <family val="2"/>
      </rPr>
      <t>Espaço  destinado  ao  atendimento  do  enfermeiro  para  a  realização de consultas e avaliação  inicial  dos usuários  agendados:  confirmação  dos  critérios  de  atendimento  pactuados, verificação dos documentos necessários (formulário de compartilhamento do cuidado, plano de cuidado, receitas, resultados de exames, laudos de internação e outros) e avaliação de sinais de alerta</t>
    </r>
  </si>
  <si>
    <r>
      <rPr>
        <sz val="10"/>
        <color rgb="FF231F20"/>
        <rFont val="Arial"/>
        <family val="2"/>
      </rPr>
      <t>Deve estar localizado próximo à sala de espera, logo após a sala de atendimentos dos técnicos em enfermagem e próximo ao ponto de apoio</t>
    </r>
  </si>
  <si>
    <t>Dispor de mobiliário para consultório padrão (mesa, cadeiras)</t>
  </si>
  <si>
    <r>
      <t xml:space="preserve">Gestor do Cuidado (Ponto de apoio)
</t>
    </r>
    <r>
      <rPr>
        <sz val="10"/>
        <color rgb="FFFFFFFF"/>
        <rFont val="Arial"/>
        <family val="2"/>
      </rPr>
      <t>Espaço destinado ao gerenciamento dos fluxos da atenção contínua, atendimento individualizado aos usuários durante todo o ciclo de atendimento, atendimento dos profissionais do ambulatório, monitoramento dos registros em prontuários, formulários e planos de cuidados, articulação com os profissionais, possibilitando a integração e a interdisciplinaridade e interprofissionalidade, dentre outros</t>
    </r>
  </si>
  <si>
    <r>
      <rPr>
        <sz val="10"/>
        <color rgb="FF231F20"/>
        <rFont val="Arial"/>
        <family val="2"/>
      </rPr>
      <t>Deve estar posicionado em espaço estratégico central, que permita a visualização de todos os consultórios, salas de exames e recepção</t>
    </r>
  </si>
  <si>
    <t>Mesa</t>
  </si>
  <si>
    <t>Cadeiras para profissional e duas cadeiras para usuário e acompanhante</t>
  </si>
  <si>
    <t>Computador</t>
  </si>
  <si>
    <t>Impressora</t>
  </si>
  <si>
    <t>Aparelho telefônico sem fio</t>
  </si>
  <si>
    <t>Aparelho de som com microfone</t>
  </si>
  <si>
    <t>Consultório padrão para atendimentos individuais
Destinado aos atendimentos individuais dos profissionais previstos na carteira de  serviços:  atendimento  do  técnico  em  enfermagem,  enfermeiro,  assistente social,  psicólogo,  nutricionista,  médicos (ginecologista obstetra, pediatra) e fisioterapeuta</t>
  </si>
  <si>
    <t>Devem existir consultórios em número proporcional ao de profissionais, considerando a carga horária disponível e o mapa de salas elaborado</t>
  </si>
  <si>
    <t>Devem estar  dispostos  um  ao  lado do outro  e envolta do  ponto  de  apoio, possibilitando a interação entre os profissionais durante os atendimentos e o gerenciamento pelo ponto de apoio</t>
  </si>
  <si>
    <t>Devem ser distribuídos por Linha de Cuidado e evitar fluxos que não podem se cruzar, como áreas potencialmente críticas</t>
  </si>
  <si>
    <t>Mesa com 3 gavetas</t>
  </si>
  <si>
    <t>Mesa para computador</t>
  </si>
  <si>
    <t>Cadeiras para profissional, usuário e acompanhante</t>
  </si>
  <si>
    <t>Aparelho telefônico</t>
  </si>
  <si>
    <t>Estabilizador de energia</t>
  </si>
  <si>
    <t>Ar condicionado</t>
  </si>
  <si>
    <t>Maca larga para exame físico para até 200kg com suporte para lençol descartável</t>
  </si>
  <si>
    <t>Escada com dois degraus</t>
  </si>
  <si>
    <t>Armário vitrine ou duas portas</t>
  </si>
  <si>
    <r>
      <rPr>
        <b/>
        <sz val="10"/>
        <color rgb="FFFFFFFF"/>
        <rFont val="Arial"/>
        <family val="2"/>
      </rPr>
      <t>Equipamentos para atendimentos específicos</t>
    </r>
  </si>
  <si>
    <t>Adipômetro/plicômetro (consultório de nutrição)</t>
  </si>
  <si>
    <t xml:space="preserve">Esfigmomanômetro com manguitos neonatal, pediatrico, adulto e adulto obeso   </t>
  </si>
  <si>
    <t>Estetoscópio adulto e pediátrico</t>
  </si>
  <si>
    <t>Otoscópio</t>
  </si>
  <si>
    <t>Oxímetro de pulso (neonato e adulto)</t>
  </si>
  <si>
    <t xml:space="preserve">Negatoscópio </t>
  </si>
  <si>
    <r>
      <rPr>
        <b/>
        <sz val="10"/>
        <color rgb="FFFFFFFF"/>
        <rFont val="Arial"/>
        <family val="2"/>
      </rPr>
      <t>Consultório para Gineco</t>
    </r>
    <r>
      <rPr>
        <b/>
        <sz val="10"/>
        <color theme="0"/>
        <rFont val="Arial"/>
        <family val="2"/>
      </rPr>
      <t>logia Obstetricia</t>
    </r>
  </si>
  <si>
    <t>Deve dispor de sanitário anexo</t>
  </si>
  <si>
    <t>Mobiliário para consultório padrão</t>
  </si>
  <si>
    <t>Maca larga para exame físico ginecológico com perneiras acochadas em material lavável,removíveis, com capacidade para até 200kg</t>
  </si>
  <si>
    <t>Esfigmomanômetro adulto com manguitos para adultos e obesos</t>
  </si>
  <si>
    <t>Estetoscópio</t>
  </si>
  <si>
    <t>Doppler fetal portátil (detector fetal)</t>
  </si>
  <si>
    <t>Pinar fetal</t>
  </si>
  <si>
    <t>Fita métrica Trena antopométrica</t>
  </si>
  <si>
    <r>
      <rPr>
        <sz val="10"/>
        <color rgb="FF231F20"/>
        <rFont val="Arial"/>
        <family val="2"/>
      </rPr>
      <t>Mesa auxiliar</t>
    </r>
  </si>
  <si>
    <r>
      <rPr>
        <sz val="10"/>
        <color rgb="FF231F20"/>
        <rFont val="Arial"/>
        <family val="2"/>
      </rPr>
      <t>Eletrocautério</t>
    </r>
  </si>
  <si>
    <r>
      <rPr>
        <sz val="10"/>
        <color rgb="FF231F20"/>
        <rFont val="Arial"/>
        <family val="2"/>
      </rPr>
      <t>Foco ginecológico</t>
    </r>
  </si>
  <si>
    <r>
      <rPr>
        <sz val="10"/>
        <color rgb="FF231F20"/>
        <rFont val="Arial"/>
        <family val="2"/>
      </rPr>
      <t>Banqueta giratória</t>
    </r>
  </si>
  <si>
    <t>Kit de pinças para inserção de dispositivo intrauterino: pinça Cheron, pinça Pozzy, histerômetro e tesoura longa</t>
  </si>
  <si>
    <t>Kit de pinças para retirada de pontos cirugicos: pinça dissecção anatomica 14 cm, pinça kelly reta 14 cm, tesoura Iris Golgran Reta 12 cm, tesoura spencer 9cm.</t>
  </si>
  <si>
    <r>
      <rPr>
        <sz val="10"/>
        <color rgb="FF231F20"/>
        <rFont val="Arial"/>
        <family val="2"/>
      </rPr>
      <t>Balde instrumental em aço</t>
    </r>
  </si>
  <si>
    <r>
      <rPr>
        <sz val="10"/>
        <color rgb="FF231F20"/>
        <rFont val="Arial"/>
        <family val="2"/>
      </rPr>
      <t>Mesa de Mayo</t>
    </r>
  </si>
  <si>
    <t xml:space="preserve">Biombos laváveis ou divisórias que garantam a privacidade da usuária </t>
  </si>
  <si>
    <r>
      <rPr>
        <sz val="10"/>
        <color rgb="FF231F20"/>
        <rFont val="Arial"/>
        <family val="2"/>
      </rPr>
      <t>Caixas transparente com tampa e trava para armazenamento de materiais</t>
    </r>
  </si>
  <si>
    <r>
      <rPr>
        <sz val="10"/>
        <color rgb="FF231F20"/>
        <rFont val="Arial"/>
        <family val="2"/>
      </rPr>
      <t>Hamper</t>
    </r>
  </si>
  <si>
    <t xml:space="preserve">Fisioterapia </t>
  </si>
  <si>
    <t>Possuir espaço amplo que permita a livre circulação de profissionais e usuários em macas e cadeiras de rodas</t>
  </si>
  <si>
    <t>Deve ser  subdividido  em  ambientes  menores  que  garantam  a  privacidade durante a realização de consultas, exames e intervenções das especialidades, simultaneamente</t>
  </si>
  <si>
    <t>Mobiliário padrão para consultório padrão para atendimentos individuais</t>
  </si>
  <si>
    <r>
      <rPr>
        <sz val="10"/>
        <color rgb="FF231F20"/>
        <rFont val="Arial"/>
        <family val="2"/>
      </rPr>
      <t>Cronômetro</t>
    </r>
  </si>
  <si>
    <r>
      <rPr>
        <sz val="10"/>
        <color rgb="FF231F20"/>
        <rFont val="Arial"/>
        <family val="2"/>
      </rPr>
      <t>Baropodômetro</t>
    </r>
  </si>
  <si>
    <r>
      <rPr>
        <sz val="10"/>
        <color rgb="FF231F20"/>
        <rFont val="Arial"/>
        <family val="2"/>
      </rPr>
      <t>Divãs tablados baixos para fisioterapia</t>
    </r>
  </si>
  <si>
    <r>
      <rPr>
        <sz val="10"/>
        <color rgb="FF231F20"/>
        <rFont val="Arial"/>
        <family val="2"/>
      </rPr>
      <t>Cadeiras de rodas, sendo 2 para obesos</t>
    </r>
  </si>
  <si>
    <r>
      <rPr>
        <sz val="10"/>
        <color rgb="FF231F20"/>
        <rFont val="Arial"/>
        <family val="2"/>
      </rPr>
      <t>Andadores</t>
    </r>
  </si>
  <si>
    <r>
      <rPr>
        <sz val="10"/>
        <color rgb="FF231F20"/>
        <rFont val="Arial"/>
        <family val="2"/>
      </rPr>
      <t>Escada de canto L com 4 degraus</t>
    </r>
  </si>
  <si>
    <r>
      <rPr>
        <sz val="10"/>
        <color rgb="FF231F20"/>
        <rFont val="Arial"/>
        <family val="2"/>
      </rPr>
      <t>Escadas com 2 degraus</t>
    </r>
  </si>
  <si>
    <r>
      <rPr>
        <sz val="10"/>
        <color rgb="FF231F20"/>
        <rFont val="Arial"/>
        <family val="2"/>
      </rPr>
      <t>Bicicleta ergométrica horizontal</t>
    </r>
  </si>
  <si>
    <r>
      <rPr>
        <sz val="10"/>
        <color rgb="FF231F20"/>
        <rFont val="Arial"/>
        <family val="2"/>
      </rPr>
      <t>Barra paralela com plataforma</t>
    </r>
  </si>
  <si>
    <r>
      <rPr>
        <sz val="10"/>
        <color rgb="FF231F20"/>
        <rFont val="Arial"/>
        <family val="2"/>
      </rPr>
      <t>Rolo posicionador</t>
    </r>
  </si>
  <si>
    <r>
      <rPr>
        <i/>
        <sz val="10"/>
        <color rgb="FF231F20"/>
        <rFont val="Arial"/>
        <family val="2"/>
      </rPr>
      <t xml:space="preserve">Kit </t>
    </r>
    <r>
      <rPr>
        <sz val="10"/>
        <color rgb="FF231F20"/>
        <rFont val="Arial"/>
        <family val="2"/>
      </rPr>
      <t>de halteres de anilhas</t>
    </r>
  </si>
  <si>
    <r>
      <rPr>
        <sz val="10"/>
        <color rgb="FF231F20"/>
        <rFont val="Arial"/>
        <family val="2"/>
      </rPr>
      <t>Bola bobath</t>
    </r>
  </si>
  <si>
    <r>
      <rPr>
        <sz val="10"/>
        <color rgb="FF231F20"/>
        <rFont val="Arial"/>
        <family val="2"/>
      </rPr>
      <t>Cones de sinalização em PVC</t>
    </r>
  </si>
  <si>
    <r>
      <rPr>
        <sz val="10"/>
        <color rgb="FF231F20"/>
        <rFont val="Arial"/>
        <family val="2"/>
      </rPr>
      <t>Cordas para treino esportivo</t>
    </r>
  </si>
  <si>
    <r>
      <rPr>
        <sz val="10"/>
        <color rgb="FF231F20"/>
        <rFont val="Arial"/>
        <family val="2"/>
      </rPr>
      <t>Bolas de futebol e vôlei</t>
    </r>
  </si>
  <si>
    <r>
      <rPr>
        <sz val="10"/>
        <color rgb="FF231F20"/>
        <rFont val="Arial"/>
        <family val="2"/>
      </rPr>
      <t>Aparelho de som portátil ou caixa de som com entrada USB</t>
    </r>
  </si>
  <si>
    <r>
      <rPr>
        <sz val="10"/>
        <color rgb="FF231F20"/>
        <rFont val="Arial"/>
        <family val="2"/>
      </rPr>
      <t>Caneleira de pesos 2kg</t>
    </r>
  </si>
  <si>
    <r>
      <rPr>
        <sz val="10"/>
        <color rgb="FF231F20"/>
        <rFont val="Arial"/>
        <family val="2"/>
      </rPr>
      <t>Espelho</t>
    </r>
  </si>
  <si>
    <t>Sala de ultrassom</t>
  </si>
  <si>
    <t>Deve estar localizado preferencialmente próximo ao consultório ginecológico e obstétrico</t>
  </si>
  <si>
    <t>Deve dispor obrigatoriamente de sanitário anexo</t>
  </si>
  <si>
    <t>Mobiliário padrão para salas de atendimento</t>
  </si>
  <si>
    <r>
      <t xml:space="preserve">Aparelho de ultrassom completo, com sondas, computador auxiliar, impressora, </t>
    </r>
    <r>
      <rPr>
        <i/>
        <sz val="10"/>
        <rFont val="Arial"/>
        <family val="2"/>
      </rPr>
      <t xml:space="preserve">software </t>
    </r>
    <r>
      <rPr>
        <sz val="10"/>
        <rFont val="Arial"/>
        <family val="2"/>
      </rPr>
      <t>e sistema de captura</t>
    </r>
  </si>
  <si>
    <t>Impressora para impressão de laudos</t>
  </si>
  <si>
    <r>
      <rPr>
        <i/>
        <sz val="10"/>
        <rFont val="Arial"/>
        <family val="2"/>
      </rPr>
      <t xml:space="preserve">Nobreaks </t>
    </r>
    <r>
      <rPr>
        <sz val="10"/>
        <rFont val="Arial"/>
        <family val="2"/>
      </rPr>
      <t>para aparelho de ultrassom</t>
    </r>
  </si>
  <si>
    <t>Aparelho de televisão compatível com o aparelho de ultrassom para transmissão das imagens</t>
  </si>
  <si>
    <t>Mesa ginecológica para ultrassom, para obeso, com perneiras removíveis</t>
  </si>
  <si>
    <t xml:space="preserve">Biombos laváveis ou divisórias que garantam a privacidade da pessoa usuária </t>
  </si>
  <si>
    <t>Sala de cardiotocografia</t>
  </si>
  <si>
    <t xml:space="preserve">Deve estar localizado preferencialmente, próximo ao consultório ginecológico e obstétrico e sala de atendimento do enfermeiro </t>
  </si>
  <si>
    <r>
      <rPr>
        <sz val="10"/>
        <color rgb="FF231F20"/>
        <rFont val="Arial"/>
        <family val="2"/>
      </rPr>
      <t>Cardiotocógrafo</t>
    </r>
  </si>
  <si>
    <r>
      <rPr>
        <i/>
        <sz val="10"/>
        <color rgb="FF231F20"/>
        <rFont val="Arial"/>
        <family val="2"/>
      </rPr>
      <t xml:space="preserve">Nobreaks </t>
    </r>
    <r>
      <rPr>
        <sz val="10"/>
        <color rgb="FF231F20"/>
        <rFont val="Arial"/>
        <family val="2"/>
      </rPr>
      <t>para aparelho</t>
    </r>
  </si>
  <si>
    <r>
      <rPr>
        <sz val="10"/>
        <color rgb="FF231F20"/>
        <rFont val="Arial"/>
        <family val="2"/>
      </rPr>
      <t>Poltrona confortável totalmente reclinável</t>
    </r>
  </si>
  <si>
    <r>
      <rPr>
        <sz val="10"/>
        <color rgb="FF231F20"/>
        <rFont val="Arial"/>
        <family val="2"/>
      </rPr>
      <t>Cadeira para acompanhante</t>
    </r>
  </si>
  <si>
    <t>Sala de Eletrocardiograma</t>
  </si>
  <si>
    <t>Eletrocardiográfo 12 canais</t>
  </si>
  <si>
    <r>
      <rPr>
        <i/>
        <sz val="10"/>
        <color rgb="FF231F20"/>
        <rFont val="Arial"/>
        <family val="2"/>
      </rPr>
      <t xml:space="preserve">Nobreak </t>
    </r>
    <r>
      <rPr>
        <sz val="10"/>
        <color rgb="FF231F20"/>
        <rFont val="Arial"/>
        <family val="2"/>
      </rPr>
      <t>para aparelho</t>
    </r>
  </si>
  <si>
    <t xml:space="preserve">Maca para adulto obeso </t>
  </si>
  <si>
    <t>Mesa auxiliar</t>
  </si>
  <si>
    <r>
      <rPr>
        <b/>
        <sz val="10"/>
        <color rgb="FFFFFFFF"/>
        <rFont val="Arial"/>
        <family val="2"/>
      </rPr>
      <t xml:space="preserve">Sala de observação
</t>
    </r>
    <r>
      <rPr>
        <sz val="10"/>
        <color rgb="FFFFFFFF"/>
        <rFont val="Arial"/>
        <family val="2"/>
      </rPr>
      <t>Espaço destinado à observação de usuários que apresentarem agudização durante os atendimentos ambulatoriais e necessitam de estilização para continuidade dos atendimentos ou transferência para outro ponto da RAS, ou que necessitem de administração de medicamentos ou realização de pequenos procedimentos
No espaço, são realizados: verificação de dados vitais; coleta de material para análises clínicas; administração de medicamentos injetáveis, oral, inalatórios e outras vias; realização de pequenos procedimentos e atendimentos de urgência/ emergência</t>
    </r>
  </si>
  <si>
    <t>Deve permitir a livre circulação de profissionais e usuários, podendo ser em macas para obesos e cadeiras de rodas</t>
  </si>
  <si>
    <r>
      <t xml:space="preserve">Deve ser subdividido, por exemplo, em formato de </t>
    </r>
    <r>
      <rPr>
        <i/>
        <sz val="10"/>
        <color rgb="FF231F20"/>
        <rFont val="Arial"/>
        <family val="2"/>
      </rPr>
      <t>box</t>
    </r>
    <r>
      <rPr>
        <sz val="10"/>
        <color rgb="FF231F20"/>
        <rFont val="Arial"/>
        <family val="2"/>
      </rPr>
      <t>, garantindo a privacidade durante a permanência dos usuários e acompanhantes, simultaneamente</t>
    </r>
  </si>
  <si>
    <t>Deverá dispor de sanitário anexo</t>
  </si>
  <si>
    <t>Camas hospitalares ou macas com grade proteção</t>
  </si>
  <si>
    <t>Maca de transferência para obeso</t>
  </si>
  <si>
    <t>Prancha para transporte</t>
  </si>
  <si>
    <r>
      <rPr>
        <i/>
        <sz val="10"/>
        <rFont val="Arial"/>
        <family val="2"/>
      </rPr>
      <t xml:space="preserve">Kit </t>
    </r>
    <r>
      <rPr>
        <sz val="10"/>
        <rFont val="Arial"/>
        <family val="2"/>
      </rPr>
      <t>de imobilizadores cervicais todos os tamanhos</t>
    </r>
  </si>
  <si>
    <t>Carrinho de emergência</t>
  </si>
  <si>
    <t>Monitor multiparâmetros</t>
  </si>
  <si>
    <t>Desfibrilador</t>
  </si>
  <si>
    <t xml:space="preserve">Glicosímetro com tiras de reagente e lancetas </t>
  </si>
  <si>
    <t>Esfigmomanômetro adulto e obeso</t>
  </si>
  <si>
    <t>Estetoscópios</t>
  </si>
  <si>
    <t>Laringoscópio com lâminas curvas de todos os tamanhos</t>
  </si>
  <si>
    <t>Cilindro grande de oxigênio</t>
  </si>
  <si>
    <t>Aspirador de secreção</t>
  </si>
  <si>
    <t>Unidade ventilatória (Ambu) adulta e infantil</t>
  </si>
  <si>
    <t>Geladeira pequena para armazenamento de medicações termossensíveis</t>
  </si>
  <si>
    <t>Armário vitrine</t>
  </si>
  <si>
    <t>Bandejas para medicação</t>
  </si>
  <si>
    <t>Suporte para soro</t>
  </si>
  <si>
    <t>Caixas plásticas organizadoras</t>
  </si>
  <si>
    <t>Mesas para alimentação</t>
  </si>
  <si>
    <t>Mesas auxiliares</t>
  </si>
  <si>
    <t>Cadeiras para companhantes</t>
  </si>
  <si>
    <r>
      <t xml:space="preserve">Espaço da mamãe e do bebê
</t>
    </r>
    <r>
      <rPr>
        <sz val="10"/>
        <color rgb="FFFFFFFF"/>
        <rFont val="Arial"/>
        <family val="2"/>
      </rPr>
      <t xml:space="preserve">Espaço destinado ao apoio às mães e aos bebês durante os atendimentos. </t>
    </r>
  </si>
  <si>
    <t>Deve estar localizado próximo às salas de atendimento</t>
  </si>
  <si>
    <t>Deve ser amplo, arejado, com sanitário, bancada lavável e chuveiro adaptado, que possibilite a higienização do bebê.</t>
  </si>
  <si>
    <t>Dispor de espaço para micro-ondas e pia com bancada para o preparo de mamadeiras e aquecer refeições.</t>
  </si>
  <si>
    <r>
      <rPr>
        <sz val="10"/>
        <color rgb="FF231F20"/>
        <rFont val="Arial"/>
        <family val="2"/>
      </rPr>
      <t>Poltronas para amamentação, confortáveis e reclináveis, que permitam que a mãe acomode as pernas esticadas</t>
    </r>
  </si>
  <si>
    <r>
      <rPr>
        <sz val="10"/>
        <color rgb="FF231F20"/>
        <rFont val="Arial"/>
        <family val="2"/>
      </rPr>
      <t>Berço acrílico lavável</t>
    </r>
  </si>
  <si>
    <r>
      <rPr>
        <sz val="10"/>
        <color rgb="FF231F20"/>
        <rFont val="Arial"/>
        <family val="2"/>
      </rPr>
      <t>Micro-ondas</t>
    </r>
  </si>
  <si>
    <r>
      <t xml:space="preserve">Espaço saúde
</t>
    </r>
    <r>
      <rPr>
        <sz val="10"/>
        <color rgb="FFFFFFFF"/>
        <rFont val="Arial"/>
        <family val="2"/>
      </rPr>
      <t>Espaço destinado a atividades em grupo de usuários, reunião de profissionais da AAE e capacitações dos profissionais da APS</t>
    </r>
  </si>
  <si>
    <t>Espaço físico</t>
  </si>
  <si>
    <t>Deve ser amplo, para garantir a privacidade do grupo, permitir o acesso de usuários em cadeiras de rodas</t>
  </si>
  <si>
    <t>Deve acomodar os usuários confortavelmente sentados, ter cadeiras móveis que possam ser retiradas para a prática de atividades em grupo menores ou práticas corporais</t>
  </si>
  <si>
    <t>Deverá estar localizado no mesmo ambiente dos consultórios de atendimentos</t>
  </si>
  <si>
    <t>Projetor multimidia</t>
  </si>
  <si>
    <t xml:space="preserve">Tela para projeção (se for o caso) </t>
  </si>
  <si>
    <t>Mesa para reunião</t>
  </si>
  <si>
    <t>Cadeiras de escritório</t>
  </si>
  <si>
    <t>Computador com acesso à internet</t>
  </si>
  <si>
    <t>Cadeiras móveis para obeso (não podem ser cadeiras do modelo longarinas e/ou fixas)</t>
  </si>
  <si>
    <r>
      <rPr>
        <sz val="10"/>
        <color rgb="FF231F20"/>
        <rFont val="Arial"/>
        <family val="2"/>
      </rPr>
      <t>Mesas e cadeiras plásticas para atividades coletivas</t>
    </r>
  </si>
  <si>
    <r>
      <rPr>
        <i/>
        <sz val="10"/>
        <color rgb="FF231F20"/>
        <rFont val="Arial"/>
        <family val="2"/>
      </rPr>
      <t>Flip chart</t>
    </r>
  </si>
  <si>
    <r>
      <rPr>
        <sz val="10"/>
        <color rgb="FF231F20"/>
        <rFont val="Arial"/>
        <family val="2"/>
      </rPr>
      <t>Quadro branco</t>
    </r>
  </si>
  <si>
    <t>Coordenação assistencial</t>
  </si>
  <si>
    <t>Deve estar  localizado  no  mesmo  espaço  que  as  salas  de  atendimento, facilitando o acesso de usuários e trabalhadores</t>
  </si>
  <si>
    <r>
      <rPr>
        <sz val="10"/>
        <color rgb="FF231F20"/>
        <rFont val="Arial"/>
        <family val="2"/>
      </rPr>
      <t>Mobiliário padrão</t>
    </r>
  </si>
  <si>
    <t xml:space="preserve">Quadro branco </t>
  </si>
  <si>
    <t>Serviços de apoio</t>
  </si>
  <si>
    <r>
      <rPr>
        <sz val="10"/>
        <color rgb="FF231F20"/>
        <rFont val="Arial"/>
        <family val="2"/>
      </rPr>
      <t>Espaço administrativo</t>
    </r>
  </si>
  <si>
    <r>
      <rPr>
        <sz val="10"/>
        <color rgb="FF231F20"/>
        <rFont val="Arial"/>
        <family val="2"/>
      </rPr>
      <t>Serviço de arquivo de prontuários</t>
    </r>
  </si>
  <si>
    <r>
      <rPr>
        <sz val="10"/>
        <color rgb="FF231F20"/>
        <rFont val="Arial"/>
        <family val="2"/>
      </rPr>
      <t>Central de Materiais Esterilizados</t>
    </r>
  </si>
  <si>
    <r>
      <rPr>
        <sz val="10"/>
        <color rgb="FF231F20"/>
        <rFont val="Arial"/>
        <family val="2"/>
      </rPr>
      <t>Farmácia</t>
    </r>
  </si>
  <si>
    <r>
      <rPr>
        <sz val="10"/>
        <color rgb="FF231F20"/>
        <rFont val="Arial"/>
        <family val="2"/>
      </rPr>
      <t>Almoxarifado</t>
    </r>
  </si>
  <si>
    <r>
      <rPr>
        <sz val="10"/>
        <color rgb="FF231F20"/>
        <rFont val="Arial"/>
        <family val="2"/>
      </rPr>
      <t>Copa</t>
    </r>
  </si>
  <si>
    <r>
      <rPr>
        <sz val="10"/>
        <color rgb="FF231F20"/>
        <rFont val="Arial"/>
        <family val="2"/>
      </rPr>
      <t>Vestiário/sanitários funcionários</t>
    </r>
  </si>
  <si>
    <r>
      <rPr>
        <sz val="10"/>
        <color rgb="FF231F20"/>
        <rFont val="Arial"/>
        <family val="2"/>
      </rPr>
      <t>Depósito de material de limpeza</t>
    </r>
  </si>
  <si>
    <r>
      <rPr>
        <sz val="10"/>
        <color rgb="FF231F20"/>
        <rFont val="Arial"/>
        <family val="2"/>
      </rPr>
      <t>Depósito de lixo</t>
    </r>
  </si>
  <si>
    <r>
      <rPr>
        <sz val="10"/>
        <color rgb="FF231F20"/>
        <rFont val="Arial"/>
        <family val="2"/>
      </rPr>
      <t>Abrigo de resíduo sólido</t>
    </r>
  </si>
  <si>
    <t>Total geral de itens avaliados</t>
  </si>
  <si>
    <r>
      <t xml:space="preserve">Seção II: Avaliação da Equipe Multiprofissional
</t>
    </r>
    <r>
      <rPr>
        <sz val="10"/>
        <color rgb="FF000000"/>
        <rFont val="Arial"/>
        <family val="2"/>
      </rPr>
      <t xml:space="preserve"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 </t>
    </r>
    <r>
      <rPr>
        <b/>
        <sz val="10"/>
        <color rgb="FF000000"/>
        <rFont val="Arial"/>
        <family val="2"/>
      </rPr>
      <t xml:space="preserve">“X” </t>
    </r>
    <r>
      <rPr>
        <sz val="10"/>
        <color rgb="FF000000"/>
        <rFont val="Arial"/>
        <family val="2"/>
      </rPr>
      <t xml:space="preserve">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color rgb="FF000000"/>
        <rFont val="Arial"/>
        <family val="2"/>
      </rPr>
      <t>"Dashboard"</t>
    </r>
    <r>
      <rPr>
        <sz val="10"/>
        <color rgb="FF00000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</si>
  <si>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r>
      <rPr>
        <b/>
        <sz val="10"/>
        <color rgb="FFFFFFFF"/>
        <rFont val="Arial"/>
        <family val="2"/>
      </rPr>
      <t>Para a função educacional e supervisional</t>
    </r>
  </si>
  <si>
    <r>
      <rPr>
        <sz val="10"/>
        <color rgb="FF231F20"/>
        <rFont val="Arial"/>
        <family val="2"/>
      </rPr>
      <t>Médico de Família e Comunidade</t>
    </r>
  </si>
  <si>
    <r>
      <rPr>
        <sz val="10"/>
        <color rgb="FF231F20"/>
        <rFont val="Arial"/>
        <family val="2"/>
      </rPr>
      <t>Enfermeiro de Saúde da Família</t>
    </r>
  </si>
  <si>
    <r>
      <rPr>
        <b/>
        <sz val="10"/>
        <color rgb="FFFFFFFF"/>
        <rFont val="Arial"/>
        <family val="2"/>
      </rPr>
      <t>Para o compartilhamento do cuidado</t>
    </r>
  </si>
  <si>
    <r>
      <rPr>
        <sz val="10"/>
        <color rgb="FF231F20"/>
        <rFont val="Arial"/>
        <family val="2"/>
      </rPr>
      <t>Gerente do ambulatório</t>
    </r>
  </si>
  <si>
    <r>
      <rPr>
        <sz val="10"/>
        <color rgb="FF231F20"/>
        <rFont val="Arial"/>
        <family val="2"/>
      </rPr>
      <t>Coordenador assistencial</t>
    </r>
  </si>
  <si>
    <r>
      <rPr>
        <sz val="10"/>
        <color rgb="FF231F20"/>
        <rFont val="Arial"/>
        <family val="2"/>
      </rPr>
      <t>Recepcionista</t>
    </r>
  </si>
  <si>
    <t>Auxiliares administrativos</t>
  </si>
  <si>
    <t>Para atendimentos ambulatoriais especializados</t>
  </si>
  <si>
    <t>Carteira básica</t>
  </si>
  <si>
    <t>Médico ginecologista obstetra</t>
  </si>
  <si>
    <t>Médico pediatra</t>
  </si>
  <si>
    <t>Enfermeiro</t>
  </si>
  <si>
    <t>Psicólogo</t>
  </si>
  <si>
    <t>Assistente social</t>
  </si>
  <si>
    <t>Nutricionista</t>
  </si>
  <si>
    <t>Fisioterapeuta</t>
  </si>
  <si>
    <t>Fonoaudiólogo</t>
  </si>
  <si>
    <t>Técnico em enfermagem</t>
  </si>
  <si>
    <t>Para o Gestor do Cuidado (Ponto de apoio)</t>
  </si>
  <si>
    <t>Enfermeiro Gestor do Cuidado (Ponto de apoio)</t>
  </si>
  <si>
    <t>Para exames e procedimentos ambulatoriais especializados</t>
  </si>
  <si>
    <t>Médico ultrassonografista</t>
  </si>
  <si>
    <r>
      <rPr>
        <sz val="10"/>
        <color rgb="FF231F20"/>
        <rFont val="Arial"/>
        <family val="2"/>
      </rPr>
      <t>Técnico em enfermagem</t>
    </r>
  </si>
  <si>
    <r>
      <rPr>
        <sz val="10"/>
        <color rgb="FF231F20"/>
        <rFont val="Arial"/>
        <family val="2"/>
      </rPr>
      <t>Auxiliar administrativo</t>
    </r>
  </si>
  <si>
    <t xml:space="preserve">Total de itens avaliados para Carteira Básica </t>
  </si>
  <si>
    <t>CARTEIRA AMPLIADA</t>
  </si>
  <si>
    <t>Médico oftalmologista pediátrico/retinologista</t>
  </si>
  <si>
    <t xml:space="preserve">Terapeuta ocupacional </t>
  </si>
  <si>
    <t xml:space="preserve">Total de itens avaliados para Carteira Ampliada </t>
  </si>
  <si>
    <t>CARTEIRA AVANÇADA</t>
  </si>
  <si>
    <t>Neurologista pediátrico</t>
  </si>
  <si>
    <t>Médico cardiopediatra</t>
  </si>
  <si>
    <t xml:space="preserve">Médico Infectopediatra </t>
  </si>
  <si>
    <t xml:space="preserve">Total de itens avaliados para Carteira Avançada </t>
  </si>
  <si>
    <r>
      <t xml:space="preserve">SEÇÃO III - Exames e Procedimentos
</t>
    </r>
    <r>
      <rPr>
        <sz val="10"/>
        <color rgb="FF000000"/>
        <rFont val="Arial"/>
        <family val="2"/>
      </rPr>
      <t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</t>
    </r>
    <r>
      <rPr>
        <b/>
        <sz val="10"/>
        <color rgb="FF000000"/>
        <rFont val="Arial"/>
        <family val="2"/>
      </rPr>
      <t xml:space="preserve"> “X” </t>
    </r>
    <r>
      <rPr>
        <sz val="10"/>
        <color rgb="FF000000"/>
        <rFont val="Arial"/>
        <family val="2"/>
      </rPr>
      <t xml:space="preserve">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color rgb="FF000000"/>
        <rFont val="Arial"/>
        <family val="2"/>
      </rPr>
      <t>"Dashboard"</t>
    </r>
    <r>
      <rPr>
        <sz val="10"/>
        <color rgb="FF00000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</si>
  <si>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>Exames ambulatoriais especializados</t>
  </si>
  <si>
    <t>Cardiotocografia basal</t>
  </si>
  <si>
    <t>Ultrassonografia obstétrica</t>
  </si>
  <si>
    <t>Ultrassonografia morfológica</t>
  </si>
  <si>
    <t>Ultrassonografia com doppler</t>
  </si>
  <si>
    <t>Eletrocardiograma</t>
  </si>
  <si>
    <t>Radiografia</t>
  </si>
  <si>
    <t>Total de itens avaliados para Carteira Básica</t>
  </si>
  <si>
    <t>Comentários e observações</t>
  </si>
  <si>
    <t>Exames e procedimentos ambulatoriais especializados</t>
  </si>
  <si>
    <t>Ecocardiograma fetal</t>
  </si>
  <si>
    <t>Ecocardiograma</t>
  </si>
  <si>
    <t>Fundo de olho/Fundoscopia</t>
  </si>
  <si>
    <t>BERA/PEATE</t>
  </si>
  <si>
    <t>Total de itens avaliados para Carteira Ampliada</t>
  </si>
  <si>
    <t xml:space="preserve">CARTEIRA AVANÇADA </t>
  </si>
  <si>
    <t>Ultrassom Transfontanela</t>
  </si>
  <si>
    <t xml:space="preserve">Tomografia computadorizada </t>
  </si>
  <si>
    <t>Punção Liquórica</t>
  </si>
  <si>
    <t>Total de itens avaliados para Carteira Avançada</t>
  </si>
  <si>
    <t>ESTRUTURA E AMBIÊNCIA</t>
  </si>
  <si>
    <t xml:space="preserve">CARTEIRA BÁSICA </t>
  </si>
  <si>
    <t xml:space="preserve">Conforme </t>
  </si>
  <si>
    <t xml:space="preserve">Parcialmente Conforme </t>
  </si>
  <si>
    <t xml:space="preserve">Não Conforme </t>
  </si>
  <si>
    <t xml:space="preserve">Atendimento do técnico em enfermagem para avalição de dados vitais e antropométricos </t>
  </si>
  <si>
    <t>Atendimento inicial do enfermeiro</t>
  </si>
  <si>
    <t>Ponto de apoio</t>
  </si>
  <si>
    <t>Consultório padrão para atendimentos individuais</t>
  </si>
  <si>
    <t>Consultório para ginecologia e obstetricia</t>
  </si>
  <si>
    <t>Sala de observação</t>
  </si>
  <si>
    <t>Espaço da mamãe e do bebê</t>
  </si>
  <si>
    <t>Espaço saúde</t>
  </si>
  <si>
    <t>Total</t>
  </si>
  <si>
    <t>RECURSOS HUMANOS</t>
  </si>
  <si>
    <t>Carteira Básica</t>
  </si>
  <si>
    <t>Carteira Ampliada</t>
  </si>
  <si>
    <t xml:space="preserve">Carteira Avançada </t>
  </si>
  <si>
    <t xml:space="preserve">EXAMES E PROCEDIMENTOS </t>
  </si>
  <si>
    <t xml:space="preserve">Carteira Básica </t>
  </si>
  <si>
    <t>ESTRUTURA E EQUIPAMENTOS</t>
  </si>
  <si>
    <t>EQUIPE MULTIPROFISSIONAL</t>
  </si>
  <si>
    <t>EXAMES E PROCEDIMENTOS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</si>
</sst>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231F20"/>
      <name val="Arial"/>
      <family val="2"/>
    </font>
    <font>
      <b/>
      <sz val="10"/>
      <name val="Arial"/>
      <family val="2"/>
    </font>
    <font>
      <b/>
      <sz val="10"/>
      <color rgb="FF231F2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i/>
      <sz val="10"/>
      <color rgb="FF231F2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11"/>
      <color theme="0"/>
      <name val="Arial"/>
      <family val="2"/>
    </font>
    <font>
      <i/>
      <sz val="10"/>
      <name val="Arial"/>
      <family val="2"/>
    </font>
    <font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C4D8"/>
      </patternFill>
    </fill>
    <fill>
      <patternFill patternType="solid">
        <fgColor rgb="FFDFDEE9"/>
      </patternFill>
    </fill>
    <fill>
      <patternFill patternType="solid">
        <fgColor theme="0"/>
        <bgColor indexed="64"/>
      </patternFill>
    </fill>
    <fill>
      <patternFill patternType="solid">
        <fgColor rgb="FF253C7F"/>
      </patternFill>
    </fill>
    <fill>
      <patternFill patternType="solid">
        <fgColor rgb="FF4D5790"/>
      </patternFill>
    </fill>
    <fill>
      <patternFill patternType="solid">
        <fgColor rgb="FF7374A3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A7A9AC"/>
      </left>
      <right/>
      <top/>
      <bottom/>
      <diagonal/>
    </border>
    <border>
      <left/>
      <right style="thin">
        <color rgb="FFA7A9AC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8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9" fontId="0" fillId="0" borderId="0" xfId="0" applyNumberForma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10" borderId="0" xfId="0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0" fillId="5" borderId="0" xfId="0" applyFill="1"/>
    <xf numFmtId="0" fontId="7" fillId="6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3" fillId="7" borderId="3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horizontal="left" vertical="center" wrapText="1"/>
    </xf>
    <xf numFmtId="9" fontId="8" fillId="7" borderId="3" xfId="1" applyFont="1" applyFill="1" applyBorder="1" applyAlignment="1">
      <alignment horizontal="righ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9" fontId="7" fillId="7" borderId="3" xfId="1" applyFont="1" applyFill="1" applyBorder="1" applyAlignment="1">
      <alignment horizontal="right" vertical="center" wrapText="1"/>
    </xf>
    <xf numFmtId="0" fontId="16" fillId="8" borderId="3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right" vertical="center" wrapText="1"/>
    </xf>
    <xf numFmtId="0" fontId="8" fillId="5" borderId="0" xfId="0" applyFont="1" applyFill="1" applyAlignment="1">
      <alignment horizontal="right" vertical="center" wrapText="1"/>
    </xf>
    <xf numFmtId="0" fontId="3" fillId="5" borderId="0" xfId="0" applyFont="1" applyFill="1" applyAlignment="1">
      <alignment horizontal="right" vertical="center" wrapText="1"/>
    </xf>
    <xf numFmtId="0" fontId="7" fillId="7" borderId="9" xfId="0" applyFont="1" applyFill="1" applyBorder="1" applyAlignment="1">
      <alignment horizontal="right" vertical="center" wrapText="1"/>
    </xf>
    <xf numFmtId="9" fontId="8" fillId="7" borderId="9" xfId="1" applyFont="1" applyFill="1" applyBorder="1" applyAlignment="1">
      <alignment horizontal="right" vertical="center" wrapText="1"/>
    </xf>
    <xf numFmtId="0" fontId="3" fillId="7" borderId="9" xfId="0" applyFont="1" applyFill="1" applyBorder="1" applyAlignment="1">
      <alignment horizontal="right" vertical="center" wrapText="1"/>
    </xf>
    <xf numFmtId="9" fontId="8" fillId="5" borderId="0" xfId="1" applyFont="1" applyFill="1" applyBorder="1" applyAlignment="1">
      <alignment horizontal="right" vertical="center" wrapText="1"/>
    </xf>
    <xf numFmtId="0" fontId="2" fillId="11" borderId="3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9" fontId="7" fillId="7" borderId="9" xfId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7" borderId="10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18" fillId="7" borderId="10" xfId="0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8" fillId="9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left" vertical="top" wrapText="1"/>
    </xf>
    <xf numFmtId="0" fontId="3" fillId="8" borderId="3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3" fillId="5" borderId="8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10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EQUIPE</a:t>
            </a:r>
            <a:r>
              <a:rPr lang="pt-BR" baseline="0"/>
              <a:t> MULTIPROFISSIONAL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65172622652938E-2"/>
          <c:y val="0.1960864618885097"/>
          <c:w val="0.88214314556834239"/>
          <c:h val="0.59425080397373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BD!$B$23</c:f>
              <c:strCache>
                <c:ptCount val="1"/>
                <c:pt idx="0">
                  <c:v>Conforme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BD!$A$24:$A$27</c:f>
              <c:strCache>
                <c:ptCount val="4"/>
                <c:pt idx="0">
                  <c:v>Carteira Básica</c:v>
                </c:pt>
                <c:pt idx="1">
                  <c:v>Carteira Ampliada</c:v>
                </c:pt>
                <c:pt idx="2">
                  <c:v>Carteira Avançada </c:v>
                </c:pt>
                <c:pt idx="3">
                  <c:v>Total</c:v>
                </c:pt>
              </c:strCache>
            </c:strRef>
          </c:cat>
          <c:val>
            <c:numRef>
              <c:f>BD!$B$24:$B$27</c:f>
              <c:numCache>
                <c:formatCode>0%</c:formatCode>
                <c:ptCount val="4"/>
                <c:pt idx="0">
                  <c:v>1</c:v>
                </c:pt>
                <c:pt idx="1">
                  <c:v>0.5</c:v>
                </c:pt>
                <c:pt idx="2">
                  <c:v>0</c:v>
                </c:pt>
                <c:pt idx="3">
                  <c:v>0.86956521739130432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C-4E0C-A7CA-D59366B368AD}"/>
            </c:ext>
          </c:extLst>
        </c:ser>
        <c:ser>
          <c:idx val="1"/>
          <c:order val="1"/>
          <c:tx>
            <c:strRef>
              <c:f>BD!$C$23</c:f>
              <c:strCache>
                <c:ptCount val="1"/>
                <c:pt idx="0">
                  <c:v>Parcialmente Conforme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BD!$A$24:$A$27</c:f>
              <c:strCache>
                <c:ptCount val="4"/>
                <c:pt idx="0">
                  <c:v>Carteira Básica</c:v>
                </c:pt>
                <c:pt idx="1">
                  <c:v>Carteira Ampliada</c:v>
                </c:pt>
                <c:pt idx="2">
                  <c:v>Carteira Avançada </c:v>
                </c:pt>
                <c:pt idx="3">
                  <c:v>Total</c:v>
                </c:pt>
              </c:strCache>
            </c:strRef>
          </c:cat>
          <c:val>
            <c:numRef>
              <c:f>BD!$C$24:$C$27</c:f>
              <c:numCache>
                <c:formatCode>0%</c:formatCode>
                <c:ptCount val="4"/>
                <c:pt idx="0">
                  <c:v>5.2631578947368418E-2</c:v>
                </c:pt>
                <c:pt idx="1">
                  <c:v>0.5</c:v>
                </c:pt>
                <c:pt idx="2">
                  <c:v>0</c:v>
                </c:pt>
                <c:pt idx="3">
                  <c:v>8.6956521739130432E-2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C-4E0C-A7CA-D59366B368AD}"/>
            </c:ext>
          </c:extLst>
        </c:ser>
        <c:ser>
          <c:idx val="2"/>
          <c:order val="2"/>
          <c:tx>
            <c:strRef>
              <c:f>BD!$D$23</c:f>
              <c:strCache>
                <c:ptCount val="1"/>
                <c:pt idx="0">
                  <c:v>Não Conforme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BD!$A$24:$A$27</c:f>
              <c:strCache>
                <c:ptCount val="4"/>
                <c:pt idx="0">
                  <c:v>Carteira Básica</c:v>
                </c:pt>
                <c:pt idx="1">
                  <c:v>Carteira Ampliada</c:v>
                </c:pt>
                <c:pt idx="2">
                  <c:v>Carteira Avançada </c:v>
                </c:pt>
                <c:pt idx="3">
                  <c:v>Total</c:v>
                </c:pt>
              </c:strCache>
            </c:strRef>
          </c:cat>
          <c:val>
            <c:numRef>
              <c:f>BD!$D$24:$D$27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4.3478260869565216E-2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9C-4E0C-A7CA-D59366B368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20646288"/>
        <c:axId val="1920647376"/>
      </c:barChart>
      <c:catAx>
        <c:axId val="192064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647376"/>
        <c:crosses val="autoZero"/>
        <c:auto val="1"/>
        <c:lblAlgn val="ctr"/>
        <c:lblOffset val="100"/>
        <c:noMultiLvlLbl val="0"/>
      </c:catAx>
      <c:valAx>
        <c:axId val="1920647376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6462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CARTEIRA</a:t>
            </a:r>
            <a:r>
              <a:rPr lang="en-US" baseline="0"/>
              <a:t> BÁSICA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BD!$A$31</c:f>
              <c:strCache>
                <c:ptCount val="1"/>
                <c:pt idx="0">
                  <c:v>Carteira Básica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BD!$B$30:$D$30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BD!$B$31:$D$31</c:f>
              <c:numCache>
                <c:formatCode>0%</c:formatCode>
                <c:ptCount val="3"/>
                <c:pt idx="0">
                  <c:v>0.4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E-4A5B-A557-D7807FBF78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20653360"/>
        <c:axId val="1920648464"/>
      </c:barChart>
      <c:catAx>
        <c:axId val="192065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648464"/>
        <c:crosses val="autoZero"/>
        <c:auto val="1"/>
        <c:lblAlgn val="ctr"/>
        <c:lblOffset val="100"/>
        <c:noMultiLvlLbl val="0"/>
      </c:catAx>
      <c:valAx>
        <c:axId val="1920648464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6533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BD!$B$3</c:f>
              <c:strCache>
                <c:ptCount val="1"/>
                <c:pt idx="0">
                  <c:v>Conforme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BD!$A$4:$A$20</c:f>
              <c:strCache>
                <c:ptCount val="17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Consultório para ginecologia e obstetricia</c:v>
                </c:pt>
                <c:pt idx="6">
                  <c:v>Fisioterapia </c:v>
                </c:pt>
                <c:pt idx="7">
                  <c:v>Sala de ultrassom</c:v>
                </c:pt>
                <c:pt idx="8">
                  <c:v>Sala de cardiotocografia</c:v>
                </c:pt>
                <c:pt idx="9">
                  <c:v>Sala de Eletrocardiograma</c:v>
                </c:pt>
                <c:pt idx="10">
                  <c:v>Sala de observação</c:v>
                </c:pt>
                <c:pt idx="11">
                  <c:v>Espaço da mamãe e do bebê</c:v>
                </c:pt>
                <c:pt idx="12">
                  <c:v>Espaço saúde</c:v>
                </c:pt>
                <c:pt idx="13">
                  <c:v>Coordenação assistencial</c:v>
                </c:pt>
                <c:pt idx="14">
                  <c:v>Serviços de apoio</c:v>
                </c:pt>
                <c:pt idx="16">
                  <c:v>Total</c:v>
                </c:pt>
              </c:strCache>
            </c:strRef>
          </c:cat>
          <c:val>
            <c:numRef>
              <c:f>BD!$B$4:$B$20</c:f>
              <c:numCache>
                <c:formatCode>0%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0.95454545454545459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0.83333333333333337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6">
                  <c:v>0.98857142857142855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7-4F72-A3C3-65504C0B9846}"/>
            </c:ext>
          </c:extLst>
        </c:ser>
        <c:ser>
          <c:idx val="1"/>
          <c:order val="1"/>
          <c:tx>
            <c:strRef>
              <c:f>BD!$C$3</c:f>
              <c:strCache>
                <c:ptCount val="1"/>
                <c:pt idx="0">
                  <c:v>Parcialmente Conforme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BD!$A$4:$A$20</c:f>
              <c:strCache>
                <c:ptCount val="17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Consultório para ginecologia e obstetricia</c:v>
                </c:pt>
                <c:pt idx="6">
                  <c:v>Fisioterapia </c:v>
                </c:pt>
                <c:pt idx="7">
                  <c:v>Sala de ultrassom</c:v>
                </c:pt>
                <c:pt idx="8">
                  <c:v>Sala de cardiotocografia</c:v>
                </c:pt>
                <c:pt idx="9">
                  <c:v>Sala de Eletrocardiograma</c:v>
                </c:pt>
                <c:pt idx="10">
                  <c:v>Sala de observação</c:v>
                </c:pt>
                <c:pt idx="11">
                  <c:v>Espaço da mamãe e do bebê</c:v>
                </c:pt>
                <c:pt idx="12">
                  <c:v>Espaço saúde</c:v>
                </c:pt>
                <c:pt idx="13">
                  <c:v>Coordenação assistencial</c:v>
                </c:pt>
                <c:pt idx="14">
                  <c:v>Serviços de apoio</c:v>
                </c:pt>
                <c:pt idx="16">
                  <c:v>Total</c:v>
                </c:pt>
              </c:strCache>
            </c:strRef>
          </c:cat>
          <c:val>
            <c:numRef>
              <c:f>BD!$C$4:$C$20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4.5454545454545456E-2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5.7142857142857143E-3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17-4F72-A3C3-65504C0B9846}"/>
            </c:ext>
          </c:extLst>
        </c:ser>
        <c:ser>
          <c:idx val="2"/>
          <c:order val="2"/>
          <c:tx>
            <c:strRef>
              <c:f>BD!$D$3</c:f>
              <c:strCache>
                <c:ptCount val="1"/>
                <c:pt idx="0">
                  <c:v>Não Conforme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BD!$A$4:$A$20</c:f>
              <c:strCache>
                <c:ptCount val="17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Consultório para ginecologia e obstetricia</c:v>
                </c:pt>
                <c:pt idx="6">
                  <c:v>Fisioterapia </c:v>
                </c:pt>
                <c:pt idx="7">
                  <c:v>Sala de ultrassom</c:v>
                </c:pt>
                <c:pt idx="8">
                  <c:v>Sala de cardiotocografia</c:v>
                </c:pt>
                <c:pt idx="9">
                  <c:v>Sala de Eletrocardiograma</c:v>
                </c:pt>
                <c:pt idx="10">
                  <c:v>Sala de observação</c:v>
                </c:pt>
                <c:pt idx="11">
                  <c:v>Espaço da mamãe e do bebê</c:v>
                </c:pt>
                <c:pt idx="12">
                  <c:v>Espaço saúde</c:v>
                </c:pt>
                <c:pt idx="13">
                  <c:v>Coordenação assistencial</c:v>
                </c:pt>
                <c:pt idx="14">
                  <c:v>Serviços de apoio</c:v>
                </c:pt>
                <c:pt idx="16">
                  <c:v>Total</c:v>
                </c:pt>
              </c:strCache>
            </c:strRef>
          </c:cat>
          <c:val>
            <c:numRef>
              <c:f>BD!$D$4:$D$20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0.16666666666666666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5.7142857142857143E-3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17-4F72-A3C3-65504C0B98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20652816"/>
        <c:axId val="1920655536"/>
      </c:barChart>
      <c:catAx>
        <c:axId val="192065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655536"/>
        <c:crosses val="autoZero"/>
        <c:auto val="1"/>
        <c:lblAlgn val="ctr"/>
        <c:lblOffset val="100"/>
        <c:noMultiLvlLbl val="0"/>
      </c:catAx>
      <c:valAx>
        <c:axId val="1920655536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652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857250</xdr:rowOff>
    </xdr:from>
    <xdr:ext cx="9461500" cy="1095111"/>
    <xdr:grpSp>
      <xdr:nvGrpSpPr>
        <xdr:cNvPr id="26" name="Group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0" y="857250"/>
          <a:ext cx="9461500" cy="1095111"/>
          <a:chOff x="0" y="-36691"/>
          <a:chExt cx="7560309" cy="1054625"/>
        </a:xfrm>
      </xdr:grpSpPr>
      <xdr:pic>
        <xdr:nvPicPr>
          <xdr:cNvPr id="27" name="image1.png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9173"/>
            <a:ext cx="7560005" cy="1008761"/>
          </a:xfrm>
          <a:prstGeom prst="rect">
            <a:avLst/>
          </a:prstGeom>
        </xdr:spPr>
      </xdr:pic>
      <xdr:sp macro="" textlink="">
        <xdr:nvSpPr>
          <xdr:cNvPr id="28" name="Textbox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0" y="-36691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MATERNO-INFANTIL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95250</xdr:rowOff>
    </xdr:from>
    <xdr:to>
      <xdr:col>5</xdr:col>
      <xdr:colOff>378412</xdr:colOff>
      <xdr:row>0</xdr:row>
      <xdr:rowOff>790574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A4B8E3E-7A91-4D05-87A2-22AD9E2B4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5</xdr:col>
      <xdr:colOff>951396</xdr:colOff>
      <xdr:row>0</xdr:row>
      <xdr:rowOff>80729</xdr:rowOff>
    </xdr:from>
    <xdr:to>
      <xdr:col>6</xdr:col>
      <xdr:colOff>191739</xdr:colOff>
      <xdr:row>0</xdr:row>
      <xdr:rowOff>766994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CE8E0C1-3F7D-4EF2-9328-6E02D79343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853572" y="-791747"/>
          <a:ext cx="686265" cy="24312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8358187" cy="1047750"/>
    <xdr:sp macro="" textlink="">
      <xdr:nvSpPr>
        <xdr:cNvPr id="17" name="Text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0" y="895350"/>
          <a:ext cx="8358187" cy="1047750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/>
        </a:p>
        <a:p>
          <a:endParaRPr/>
        </a:p>
        <a:p>
          <a:pPr algn="ctr"/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I</a:t>
          </a:r>
          <a:r>
            <a:rPr sz="1400" b="1" spc="-10">
              <a:solidFill>
                <a:srgbClr val="FFFFFF"/>
              </a:solidFill>
              <a:latin typeface="Arial"/>
              <a:cs typeface="Arial"/>
            </a:rPr>
            <a:t>N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STRUMEN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T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80">
              <a:solidFill>
                <a:srgbClr val="FFFFFF"/>
              </a:solidFill>
              <a:latin typeface="Arial"/>
              <a:cs typeface="Arial"/>
            </a:rPr>
            <a:t>AV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ALI</a:t>
          </a:r>
          <a:r>
            <a:rPr sz="1400" b="1" spc="-35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Ç</a:t>
          </a:r>
          <a:r>
            <a:rPr sz="1400" b="1" spc="-40">
              <a:solidFill>
                <a:srgbClr val="FFFFFF"/>
              </a:solidFill>
              <a:latin typeface="Arial"/>
              <a:cs typeface="Arial"/>
            </a:rPr>
            <a:t>Ã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7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C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ARTEIRA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7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SERVIÇOS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70">
              <a:solidFill>
                <a:srgbClr val="FFFFFF"/>
              </a:solidFill>
              <a:latin typeface="Arial"/>
              <a:cs typeface="Arial"/>
            </a:rPr>
            <a:t>P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ARA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30">
              <a:solidFill>
                <a:srgbClr val="FFFFFF"/>
              </a:solidFill>
              <a:latin typeface="Arial"/>
              <a:cs typeface="Arial"/>
            </a:rPr>
            <a:t>R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G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ANI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Z</a:t>
          </a:r>
          <a:r>
            <a:rPr sz="1400" b="1" spc="-4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Ç</a:t>
          </a:r>
          <a:r>
            <a:rPr sz="1400" b="1" spc="-35">
              <a:solidFill>
                <a:srgbClr val="FFFFFF"/>
              </a:solidFill>
              <a:latin typeface="Arial"/>
              <a:cs typeface="Arial"/>
            </a:rPr>
            <a:t>Ã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DO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AMBUL</a:t>
          </a:r>
          <a:r>
            <a:rPr sz="1400" b="1" spc="-9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T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ÓR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IO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9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TEN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Ç</a:t>
          </a:r>
          <a:r>
            <a:rPr sz="1400" b="1" spc="-35">
              <a:solidFill>
                <a:srgbClr val="FFFFFF"/>
              </a:solidFill>
              <a:latin typeface="Arial"/>
              <a:cs typeface="Arial"/>
            </a:rPr>
            <a:t>Ã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ESP</a:t>
          </a:r>
          <a:r>
            <a:rPr sz="1400" b="1" spc="-3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C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IALI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Z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lang="pt-BR" sz="1400" b="1" spc="0">
              <a:solidFill>
                <a:srgbClr val="FFFFFF"/>
              </a:solidFill>
              <a:latin typeface="Arial"/>
              <a:cs typeface="Arial"/>
            </a:rPr>
            <a:t> - LINHA DE CUIDADO</a:t>
          </a:r>
          <a:r>
            <a:rPr lang="pt-BR" sz="1400" b="1" spc="0" baseline="0">
              <a:solidFill>
                <a:srgbClr val="FFFFFF"/>
              </a:solidFill>
              <a:latin typeface="Arial"/>
              <a:cs typeface="Arial"/>
            </a:rPr>
            <a:t> À SAÚDE DA MULHER </a:t>
          </a:r>
          <a:endParaRPr sz="1400" b="1" spc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9810750" cy="1047750"/>
    <xdr:grpSp>
      <xdr:nvGrpSpPr>
        <xdr:cNvPr id="31" name="Group 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pSpPr/>
      </xdr:nvGrpSpPr>
      <xdr:grpSpPr>
        <a:xfrm>
          <a:off x="0" y="885825"/>
          <a:ext cx="9810750" cy="1047750"/>
          <a:chOff x="0" y="0"/>
          <a:chExt cx="7560309" cy="1009015"/>
        </a:xfrm>
      </xdr:grpSpPr>
      <xdr:pic>
        <xdr:nvPicPr>
          <xdr:cNvPr id="32" name="image1.png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33" name="Textbox 4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MATERNO-INFANTIL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95250</xdr:rowOff>
    </xdr:from>
    <xdr:to>
      <xdr:col>4</xdr:col>
      <xdr:colOff>1235662</xdr:colOff>
      <xdr:row>0</xdr:row>
      <xdr:rowOff>790574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4CA42F-6C45-4356-9387-3170ED182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5</xdr:col>
      <xdr:colOff>589446</xdr:colOff>
      <xdr:row>0</xdr:row>
      <xdr:rowOff>80729</xdr:rowOff>
    </xdr:from>
    <xdr:to>
      <xdr:col>9</xdr:col>
      <xdr:colOff>582264</xdr:colOff>
      <xdr:row>0</xdr:row>
      <xdr:rowOff>766994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E2307C-9FE7-4E8B-AE20-6C0C526A88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958347" y="-791747"/>
          <a:ext cx="686265" cy="2431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876301</xdr:rowOff>
    </xdr:from>
    <xdr:ext cx="9544050" cy="1085586"/>
    <xdr:grpSp>
      <xdr:nvGrpSpPr>
        <xdr:cNvPr id="11" name="Group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0" y="876301"/>
          <a:ext cx="9544050" cy="1085586"/>
          <a:chOff x="1599522" y="1669462"/>
          <a:chExt cx="7560005" cy="1045452"/>
        </a:xfrm>
      </xdr:grpSpPr>
      <xdr:pic>
        <xdr:nvPicPr>
          <xdr:cNvPr id="12" name="image1.png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99522" y="1706153"/>
            <a:ext cx="7560005" cy="1008761"/>
          </a:xfrm>
          <a:prstGeom prst="rect">
            <a:avLst/>
          </a:prstGeom>
        </xdr:spPr>
      </xdr:pic>
      <xdr:sp macro="" textlink="">
        <xdr:nvSpPr>
          <xdr:cNvPr id="13" name="Textbox 4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1599522" y="1669462"/>
            <a:ext cx="7283170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MATERNO-INFANTIL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95250</xdr:rowOff>
    </xdr:from>
    <xdr:to>
      <xdr:col>4</xdr:col>
      <xdr:colOff>1816687</xdr:colOff>
      <xdr:row>0</xdr:row>
      <xdr:rowOff>790574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6D9186-3B01-4DC0-B199-36F08AEE9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5</xdr:col>
      <xdr:colOff>589446</xdr:colOff>
      <xdr:row>0</xdr:row>
      <xdr:rowOff>80729</xdr:rowOff>
    </xdr:from>
    <xdr:to>
      <xdr:col>5</xdr:col>
      <xdr:colOff>3020664</xdr:colOff>
      <xdr:row>0</xdr:row>
      <xdr:rowOff>766994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C74F823-42CA-4814-80EC-2C715F3604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958347" y="-791747"/>
          <a:ext cx="686265" cy="24312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869950</xdr:rowOff>
    </xdr:from>
    <xdr:ext cx="9613900" cy="1063626"/>
    <xdr:grpSp>
      <xdr:nvGrpSpPr>
        <xdr:cNvPr id="20" name="Group 2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pSpPr/>
      </xdr:nvGrpSpPr>
      <xdr:grpSpPr>
        <a:xfrm>
          <a:off x="0" y="869950"/>
          <a:ext cx="9613900" cy="1063626"/>
          <a:chOff x="0" y="0"/>
          <a:chExt cx="7560309" cy="1009015"/>
        </a:xfrm>
      </xdr:grpSpPr>
      <xdr:pic>
        <xdr:nvPicPr>
          <xdr:cNvPr id="21" name="image1.png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22" name="Textbox 4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MATERNO-INFANTIL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85725</xdr:rowOff>
    </xdr:from>
    <xdr:to>
      <xdr:col>4</xdr:col>
      <xdr:colOff>1778587</xdr:colOff>
      <xdr:row>0</xdr:row>
      <xdr:rowOff>781049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5C7F24D-1581-43DF-AB52-FBC3541F3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5</xdr:col>
      <xdr:colOff>494196</xdr:colOff>
      <xdr:row>0</xdr:row>
      <xdr:rowOff>99779</xdr:rowOff>
    </xdr:from>
    <xdr:to>
      <xdr:col>9</xdr:col>
      <xdr:colOff>487014</xdr:colOff>
      <xdr:row>0</xdr:row>
      <xdr:rowOff>786044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14F7681-9686-4C3F-BD58-ADD6381818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958347" y="-772697"/>
          <a:ext cx="686265" cy="24312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28</xdr:row>
      <xdr:rowOff>190499</xdr:rowOff>
    </xdr:from>
    <xdr:to>
      <xdr:col>9</xdr:col>
      <xdr:colOff>152400</xdr:colOff>
      <xdr:row>43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571499</xdr:colOff>
      <xdr:row>28</xdr:row>
      <xdr:rowOff>180974</xdr:rowOff>
    </xdr:from>
    <xdr:to>
      <xdr:col>19</xdr:col>
      <xdr:colOff>28575</xdr:colOff>
      <xdr:row>43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219076</xdr:colOff>
      <xdr:row>4</xdr:row>
      <xdr:rowOff>104775</xdr:rowOff>
    </xdr:from>
    <xdr:to>
      <xdr:col>20</xdr:col>
      <xdr:colOff>76200</xdr:colOff>
      <xdr:row>25</xdr:row>
      <xdr:rowOff>85725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76200</xdr:rowOff>
    </xdr:from>
    <xdr:to>
      <xdr:col>15</xdr:col>
      <xdr:colOff>264112</xdr:colOff>
      <xdr:row>0</xdr:row>
      <xdr:rowOff>771524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DBA1EA21-C4C9-424E-9366-2A4B8E87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16</xdr:col>
      <xdr:colOff>332271</xdr:colOff>
      <xdr:row>0</xdr:row>
      <xdr:rowOff>109304</xdr:rowOff>
    </xdr:from>
    <xdr:to>
      <xdr:col>20</xdr:col>
      <xdr:colOff>325089</xdr:colOff>
      <xdr:row>0</xdr:row>
      <xdr:rowOff>795569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9D2FFB82-8F19-4E5C-A799-16CAFD6FF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958347" y="-763172"/>
          <a:ext cx="686265" cy="2431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topLeftCell="A2" zoomScaleNormal="100" workbookViewId="0">
      <selection activeCell="B4" sqref="B4:E4"/>
    </sheetView>
  </sheetViews>
  <sheetFormatPr defaultRowHeight="15"/>
  <cols>
    <col min="1" max="1" width="56" customWidth="1"/>
    <col min="2" max="2" width="19.28515625" customWidth="1"/>
    <col min="3" max="3" width="18.7109375" customWidth="1"/>
    <col min="4" max="4" width="18.140625" customWidth="1"/>
    <col min="5" max="5" width="23.28515625" customWidth="1"/>
    <col min="6" max="6" width="47.85546875" customWidth="1"/>
  </cols>
  <sheetData>
    <row r="1" spans="1:7" s="1" customFormat="1" ht="69.75" customHeight="1" thickBot="1">
      <c r="A1" s="47"/>
      <c r="B1" s="47"/>
      <c r="C1" s="47"/>
      <c r="D1" s="47"/>
      <c r="E1" s="47"/>
      <c r="F1" s="47"/>
      <c r="G1" s="47"/>
    </row>
    <row r="2" spans="1:7" s="3" customFormat="1" ht="84" customHeight="1"/>
    <row r="3" spans="1:7" s="2" customFormat="1" ht="17.25" customHeight="1">
      <c r="A3" s="48" t="s">
        <v>0</v>
      </c>
      <c r="B3" s="49"/>
      <c r="C3" s="49"/>
      <c r="D3" s="49"/>
      <c r="E3" s="49"/>
    </row>
    <row r="4" spans="1:7" s="2" customFormat="1" ht="17.25" customHeight="1">
      <c r="A4" s="16" t="s">
        <v>1</v>
      </c>
      <c r="B4" s="46"/>
      <c r="C4" s="46"/>
      <c r="D4" s="46"/>
      <c r="E4" s="46"/>
    </row>
    <row r="5" spans="1:7" s="2" customFormat="1" ht="17.25" customHeight="1">
      <c r="A5" s="16" t="s">
        <v>2</v>
      </c>
      <c r="B5" s="46"/>
      <c r="C5" s="46"/>
      <c r="D5" s="46"/>
      <c r="E5" s="46"/>
    </row>
    <row r="6" spans="1:7" s="2" customFormat="1" ht="17.25" customHeight="1">
      <c r="A6" s="17" t="s">
        <v>3</v>
      </c>
      <c r="B6" s="50"/>
      <c r="C6" s="50"/>
      <c r="D6" s="50"/>
      <c r="E6" s="50"/>
    </row>
    <row r="7" spans="1:7" s="2" customFormat="1" ht="17.25" customHeight="1">
      <c r="A7" s="51" t="s">
        <v>4</v>
      </c>
      <c r="B7" s="46"/>
      <c r="C7" s="46"/>
      <c r="D7" s="46"/>
      <c r="E7" s="46"/>
    </row>
    <row r="8" spans="1:7" s="2" customFormat="1" ht="17.25" customHeight="1">
      <c r="A8" s="51"/>
      <c r="B8" s="46"/>
      <c r="C8" s="46"/>
      <c r="D8" s="46"/>
      <c r="E8" s="46"/>
    </row>
    <row r="9" spans="1:7" s="2" customFormat="1" ht="17.25" customHeight="1">
      <c r="A9" s="51"/>
      <c r="B9" s="46"/>
      <c r="C9" s="46"/>
      <c r="D9" s="46"/>
      <c r="E9" s="46"/>
    </row>
    <row r="10" spans="1:7" s="2" customFormat="1" ht="17.25" customHeight="1">
      <c r="A10" s="51"/>
      <c r="B10" s="46"/>
      <c r="C10" s="46"/>
      <c r="D10" s="46"/>
      <c r="E10" s="46"/>
    </row>
    <row r="11" spans="1:7" s="2" customFormat="1" ht="17.25" customHeight="1">
      <c r="A11" s="51"/>
      <c r="B11" s="46"/>
      <c r="C11" s="46"/>
      <c r="D11" s="46"/>
      <c r="E11" s="46"/>
    </row>
    <row r="12" spans="1:7" s="2" customFormat="1" ht="17.25" customHeight="1">
      <c r="A12" s="51"/>
      <c r="B12" s="46"/>
      <c r="C12" s="46"/>
      <c r="D12" s="46"/>
      <c r="E12" s="46"/>
    </row>
    <row r="13" spans="1:7" s="2" customFormat="1" ht="13.5" customHeight="1">
      <c r="A13" s="51"/>
      <c r="B13" s="46"/>
      <c r="C13" s="46"/>
      <c r="D13" s="46"/>
      <c r="E13" s="46"/>
    </row>
    <row r="14" spans="1:7" s="2" customFormat="1" ht="17.100000000000001" customHeight="1">
      <c r="A14" s="51"/>
      <c r="B14" s="46"/>
      <c r="C14" s="46"/>
      <c r="D14" s="46"/>
      <c r="E14" s="46"/>
    </row>
    <row r="15" spans="1:7" s="2" customFormat="1">
      <c r="A15" s="51"/>
      <c r="B15" s="46"/>
      <c r="C15" s="46"/>
      <c r="D15" s="46"/>
      <c r="E15" s="46"/>
    </row>
    <row r="16" spans="1:7" s="2" customFormat="1">
      <c r="A16" s="51"/>
      <c r="B16" s="46"/>
      <c r="C16" s="46"/>
      <c r="D16" s="46"/>
      <c r="E16" s="46"/>
    </row>
  </sheetData>
  <mergeCells count="16">
    <mergeCell ref="B16:E16"/>
    <mergeCell ref="A1:G1"/>
    <mergeCell ref="A3:E3"/>
    <mergeCell ref="B4:E4"/>
    <mergeCell ref="B5:E5"/>
    <mergeCell ref="B6:E6"/>
    <mergeCell ref="A7:A1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9"/>
  <sheetViews>
    <sheetView showGridLines="0" zoomScaleNormal="100" workbookViewId="0">
      <selection sqref="A1:XFD1"/>
    </sheetView>
  </sheetViews>
  <sheetFormatPr defaultRowHeight="15"/>
  <cols>
    <col min="1" max="1" width="66.42578125" customWidth="1"/>
    <col min="2" max="2" width="19.28515625" customWidth="1"/>
    <col min="3" max="3" width="18.7109375" customWidth="1"/>
    <col min="4" max="4" width="18.140625" customWidth="1"/>
    <col min="5" max="5" width="24.85546875" customWidth="1"/>
  </cols>
  <sheetData>
    <row r="1" spans="1:7" s="1" customFormat="1" ht="69.75" customHeight="1" thickBot="1">
      <c r="A1" s="47"/>
      <c r="B1" s="47"/>
      <c r="C1" s="47"/>
      <c r="D1" s="47"/>
      <c r="E1" s="47"/>
      <c r="F1" s="47"/>
      <c r="G1" s="47"/>
    </row>
    <row r="2" spans="1:7" s="3" customFormat="1" ht="84" customHeight="1"/>
    <row r="3" spans="1:7" s="2" customFormat="1" ht="104.25" customHeight="1">
      <c r="A3" s="58" t="s">
        <v>5</v>
      </c>
      <c r="B3" s="58"/>
      <c r="C3" s="58"/>
      <c r="D3" s="58"/>
      <c r="E3" s="58"/>
    </row>
    <row r="4" spans="1:7" s="2" customFormat="1" ht="28.5" customHeight="1">
      <c r="A4" s="59" t="s">
        <v>6</v>
      </c>
      <c r="B4" s="59"/>
      <c r="C4" s="59"/>
      <c r="D4" s="59"/>
      <c r="E4" s="59"/>
    </row>
    <row r="5" spans="1:7" s="2" customFormat="1" ht="15" customHeight="1">
      <c r="A5" s="57" t="s">
        <v>7</v>
      </c>
      <c r="B5" s="57" t="s">
        <v>8</v>
      </c>
      <c r="C5" s="57"/>
      <c r="D5" s="57"/>
      <c r="E5" s="57" t="s">
        <v>9</v>
      </c>
    </row>
    <row r="6" spans="1:7" s="2" customFormat="1" ht="25.5">
      <c r="A6" s="57"/>
      <c r="B6" s="13" t="s">
        <v>10</v>
      </c>
      <c r="C6" s="13" t="s">
        <v>11</v>
      </c>
      <c r="D6" s="13" t="s">
        <v>12</v>
      </c>
      <c r="E6" s="57"/>
    </row>
    <row r="7" spans="1:7" s="3" customFormat="1" ht="17.25" customHeight="1">
      <c r="A7" s="54" t="s">
        <v>13</v>
      </c>
      <c r="B7" s="54"/>
      <c r="C7" s="54"/>
      <c r="D7" s="54"/>
      <c r="E7" s="54"/>
    </row>
    <row r="8" spans="1:7" s="3" customFormat="1" ht="17.25" customHeight="1">
      <c r="A8" s="14" t="s">
        <v>14</v>
      </c>
      <c r="B8" s="15"/>
      <c r="C8" s="15"/>
      <c r="D8" s="15"/>
      <c r="E8" s="15"/>
    </row>
    <row r="9" spans="1:7" s="3" customFormat="1" ht="39" customHeight="1">
      <c r="A9" s="16" t="s">
        <v>15</v>
      </c>
      <c r="B9" s="16" t="s">
        <v>16</v>
      </c>
      <c r="C9" s="16"/>
      <c r="D9" s="16"/>
      <c r="E9" s="16"/>
    </row>
    <row r="10" spans="1:7" s="3" customFormat="1" ht="51" customHeight="1">
      <c r="A10" s="17" t="s">
        <v>17</v>
      </c>
      <c r="B10" s="17" t="s">
        <v>16</v>
      </c>
      <c r="C10" s="17"/>
      <c r="D10" s="17"/>
      <c r="E10" s="17"/>
    </row>
    <row r="11" spans="1:7" s="3" customFormat="1" ht="48.6" customHeight="1">
      <c r="A11" s="16" t="s">
        <v>18</v>
      </c>
      <c r="B11" s="16" t="s">
        <v>16</v>
      </c>
      <c r="C11" s="16"/>
      <c r="D11" s="16"/>
      <c r="E11" s="16"/>
    </row>
    <row r="12" spans="1:7" s="3" customFormat="1" ht="25.5">
      <c r="A12" s="17" t="s">
        <v>19</v>
      </c>
      <c r="B12" s="17" t="s">
        <v>16</v>
      </c>
      <c r="C12" s="17"/>
      <c r="D12" s="17"/>
      <c r="E12" s="17"/>
    </row>
    <row r="13" spans="1:7" s="3" customFormat="1" ht="25.5">
      <c r="A13" s="16" t="s">
        <v>20</v>
      </c>
      <c r="B13" s="16" t="s">
        <v>16</v>
      </c>
      <c r="C13" s="16"/>
      <c r="D13" s="16"/>
      <c r="E13" s="16"/>
    </row>
    <row r="14" spans="1:7" s="3" customFormat="1" ht="51">
      <c r="A14" s="17" t="s">
        <v>21</v>
      </c>
      <c r="B14" s="17" t="s">
        <v>16</v>
      </c>
      <c r="C14" s="17"/>
      <c r="D14" s="17"/>
      <c r="E14" s="17"/>
    </row>
    <row r="15" spans="1:7" s="3" customFormat="1" ht="39" customHeight="1">
      <c r="A15" s="16" t="s">
        <v>22</v>
      </c>
      <c r="B15" s="16" t="str">
        <f>'ESTRUTURA E EQUIPAMENTOS'!B25</f>
        <v>x</v>
      </c>
      <c r="C15" s="16"/>
      <c r="D15" s="16"/>
      <c r="E15" s="16"/>
    </row>
    <row r="16" spans="1:7" s="3" customFormat="1" ht="38.450000000000003" customHeight="1">
      <c r="A16" s="17" t="s">
        <v>23</v>
      </c>
      <c r="B16" s="17" t="s">
        <v>16</v>
      </c>
      <c r="C16" s="17"/>
      <c r="D16" s="17"/>
      <c r="E16" s="17"/>
    </row>
    <row r="17" spans="1:5" s="3" customFormat="1" ht="17.25" customHeight="1">
      <c r="A17" s="18" t="s">
        <v>24</v>
      </c>
      <c r="B17" s="19">
        <f>COUNTIF(B9:B16,"x")</f>
        <v>8</v>
      </c>
      <c r="C17" s="19">
        <f>COUNTIF(C9:C16,"x")</f>
        <v>0</v>
      </c>
      <c r="D17" s="19">
        <f>COUNTIF(D9:D16,"x")</f>
        <v>0</v>
      </c>
      <c r="E17" s="20"/>
    </row>
    <row r="18" spans="1:5" s="3" customFormat="1" ht="21.75" customHeight="1">
      <c r="A18" s="14" t="s">
        <v>25</v>
      </c>
      <c r="B18" s="15"/>
      <c r="C18" s="15"/>
      <c r="D18" s="15"/>
      <c r="E18" s="15"/>
    </row>
    <row r="19" spans="1:5" s="3" customFormat="1" ht="19.5" customHeight="1">
      <c r="A19" s="16" t="s">
        <v>26</v>
      </c>
      <c r="B19" s="16" t="s">
        <v>16</v>
      </c>
      <c r="C19" s="16"/>
      <c r="D19" s="16"/>
      <c r="E19" s="16"/>
    </row>
    <row r="20" spans="1:5" s="3" customFormat="1" ht="19.5" customHeight="1">
      <c r="A20" s="17" t="s">
        <v>27</v>
      </c>
      <c r="B20" s="17" t="s">
        <v>16</v>
      </c>
      <c r="C20" s="17"/>
      <c r="D20" s="17"/>
      <c r="E20" s="17"/>
    </row>
    <row r="21" spans="1:5" s="3" customFormat="1" ht="25.5">
      <c r="A21" s="16" t="s">
        <v>28</v>
      </c>
      <c r="B21" s="16" t="s">
        <v>16</v>
      </c>
      <c r="C21" s="16"/>
      <c r="D21" s="16"/>
      <c r="E21" s="16"/>
    </row>
    <row r="22" spans="1:5" s="3" customFormat="1" ht="19.5" customHeight="1">
      <c r="A22" s="17" t="s">
        <v>29</v>
      </c>
      <c r="B22" s="17" t="s">
        <v>16</v>
      </c>
      <c r="C22" s="17"/>
      <c r="D22" s="17"/>
      <c r="E22" s="17"/>
    </row>
    <row r="23" spans="1:5" s="3" customFormat="1" ht="19.5" customHeight="1">
      <c r="A23" s="16" t="s">
        <v>30</v>
      </c>
      <c r="B23" s="16" t="s">
        <v>16</v>
      </c>
      <c r="C23" s="16"/>
      <c r="D23" s="16"/>
      <c r="E23" s="16"/>
    </row>
    <row r="24" spans="1:5" s="3" customFormat="1" ht="19.5" customHeight="1">
      <c r="A24" s="17" t="s">
        <v>31</v>
      </c>
      <c r="B24" s="17" t="s">
        <v>16</v>
      </c>
      <c r="C24" s="17"/>
      <c r="D24" s="17"/>
      <c r="E24" s="17"/>
    </row>
    <row r="25" spans="1:5" s="3" customFormat="1" ht="19.5" customHeight="1">
      <c r="A25" s="16" t="s">
        <v>32</v>
      </c>
      <c r="B25" s="16" t="s">
        <v>16</v>
      </c>
      <c r="C25" s="16"/>
      <c r="D25" s="16"/>
      <c r="E25" s="16"/>
    </row>
    <row r="26" spans="1:5" s="3" customFormat="1" ht="19.5" customHeight="1">
      <c r="A26" s="21" t="s">
        <v>33</v>
      </c>
      <c r="B26" s="21" t="s">
        <v>16</v>
      </c>
      <c r="C26" s="21"/>
      <c r="D26" s="21"/>
      <c r="E26" s="21"/>
    </row>
    <row r="27" spans="1:5" s="3" customFormat="1" ht="17.25" customHeight="1">
      <c r="A27" s="18" t="s">
        <v>24</v>
      </c>
      <c r="B27" s="19">
        <f>COUNTIF(B19:B26,"x")</f>
        <v>8</v>
      </c>
      <c r="C27" s="19">
        <f t="shared" ref="C27:D27" si="0">COUNTIF(C19:C26,"x")</f>
        <v>0</v>
      </c>
      <c r="D27" s="19">
        <f t="shared" si="0"/>
        <v>0</v>
      </c>
      <c r="E27" s="20"/>
    </row>
    <row r="28" spans="1:5" s="3" customFormat="1" ht="17.25" customHeight="1">
      <c r="A28" s="18" t="s">
        <v>34</v>
      </c>
      <c r="B28" s="19">
        <f>SUM(B17,B27)</f>
        <v>16</v>
      </c>
      <c r="C28" s="19">
        <f t="shared" ref="C28:D28" si="1">SUM(C17,C27)</f>
        <v>0</v>
      </c>
      <c r="D28" s="19">
        <f t="shared" si="1"/>
        <v>0</v>
      </c>
      <c r="E28" s="20"/>
    </row>
    <row r="29" spans="1:5" s="3" customFormat="1" ht="12.75">
      <c r="A29" s="33" t="s">
        <v>35</v>
      </c>
      <c r="B29" s="34">
        <f>B28/16</f>
        <v>1</v>
      </c>
      <c r="C29" s="34">
        <f t="shared" ref="C29:D29" si="2">C28/16</f>
        <v>0</v>
      </c>
      <c r="D29" s="34">
        <f t="shared" si="2"/>
        <v>0</v>
      </c>
      <c r="E29" s="35"/>
    </row>
    <row r="30" spans="1:5" s="3" customFormat="1" ht="17.25" customHeight="1">
      <c r="A30" s="30"/>
      <c r="B30" s="31"/>
      <c r="C30" s="31"/>
      <c r="D30" s="31"/>
      <c r="E30" s="32"/>
    </row>
    <row r="31" spans="1:5" s="3" customFormat="1" ht="64.5" customHeight="1">
      <c r="A31" s="52" t="s">
        <v>36</v>
      </c>
      <c r="B31" s="52"/>
      <c r="C31" s="52"/>
      <c r="D31" s="52"/>
      <c r="E31" s="52"/>
    </row>
    <row r="32" spans="1:5" s="3" customFormat="1" ht="17.25" customHeight="1">
      <c r="A32" s="14" t="s">
        <v>14</v>
      </c>
      <c r="B32" s="15"/>
      <c r="C32" s="15"/>
      <c r="D32" s="15"/>
      <c r="E32" s="15"/>
    </row>
    <row r="33" spans="1:5" s="3" customFormat="1" ht="38.25">
      <c r="A33" s="17" t="s">
        <v>37</v>
      </c>
      <c r="B33" s="21" t="s">
        <v>16</v>
      </c>
      <c r="C33" s="21"/>
      <c r="D33" s="21"/>
      <c r="E33" s="21"/>
    </row>
    <row r="34" spans="1:5" s="3" customFormat="1" ht="17.25" customHeight="1">
      <c r="A34" s="18" t="s">
        <v>24</v>
      </c>
      <c r="B34" s="19">
        <f>COUNTIF(B33:B33,"x")</f>
        <v>1</v>
      </c>
      <c r="C34" s="19">
        <f>COUNTIF(C33:C33,"x")</f>
        <v>0</v>
      </c>
      <c r="D34" s="19">
        <f>COUNTIF(D33:D33,"x")</f>
        <v>0</v>
      </c>
      <c r="E34" s="20"/>
    </row>
    <row r="35" spans="1:5" s="3" customFormat="1" ht="17.25" customHeight="1">
      <c r="A35" s="23" t="s">
        <v>38</v>
      </c>
      <c r="B35" s="15"/>
      <c r="C35" s="15"/>
      <c r="D35" s="15"/>
      <c r="E35" s="15"/>
    </row>
    <row r="36" spans="1:5" s="3" customFormat="1" ht="12.75">
      <c r="A36" s="16" t="s">
        <v>39</v>
      </c>
      <c r="B36" s="16" t="s">
        <v>16</v>
      </c>
      <c r="C36" s="16"/>
      <c r="D36" s="16"/>
      <c r="E36" s="16"/>
    </row>
    <row r="37" spans="1:5" s="3" customFormat="1" ht="25.5">
      <c r="A37" s="17" t="s">
        <v>40</v>
      </c>
      <c r="B37" s="17" t="s">
        <v>16</v>
      </c>
      <c r="C37" s="17"/>
      <c r="D37" s="17"/>
      <c r="E37" s="17"/>
    </row>
    <row r="38" spans="1:5" s="3" customFormat="1" ht="17.25" customHeight="1">
      <c r="A38" s="16" t="s">
        <v>41</v>
      </c>
      <c r="B38" s="16" t="s">
        <v>16</v>
      </c>
      <c r="C38" s="16"/>
      <c r="D38" s="16"/>
      <c r="E38" s="16"/>
    </row>
    <row r="39" spans="1:5" s="4" customFormat="1" ht="17.25" customHeight="1">
      <c r="A39" s="17" t="s">
        <v>42</v>
      </c>
      <c r="B39" s="17" t="s">
        <v>16</v>
      </c>
      <c r="C39" s="17"/>
      <c r="D39" s="17"/>
      <c r="E39" s="17"/>
    </row>
    <row r="40" spans="1:5" s="3" customFormat="1" ht="25.5">
      <c r="A40" s="16" t="s">
        <v>43</v>
      </c>
      <c r="B40" s="16" t="s">
        <v>16</v>
      </c>
      <c r="C40" s="16"/>
      <c r="D40" s="16"/>
      <c r="E40" s="16"/>
    </row>
    <row r="41" spans="1:5" s="3" customFormat="1" ht="17.25" customHeight="1">
      <c r="A41" s="17" t="s">
        <v>44</v>
      </c>
      <c r="B41" s="17" t="s">
        <v>16</v>
      </c>
      <c r="C41" s="17"/>
      <c r="D41" s="17"/>
      <c r="E41" s="17"/>
    </row>
    <row r="42" spans="1:5" s="3" customFormat="1" ht="12.75">
      <c r="A42" s="16" t="s">
        <v>45</v>
      </c>
      <c r="B42" s="16" t="s">
        <v>16</v>
      </c>
      <c r="C42" s="16"/>
      <c r="D42" s="16"/>
      <c r="E42" s="16"/>
    </row>
    <row r="43" spans="1:5" s="3" customFormat="1" ht="12.75">
      <c r="A43" s="17" t="s">
        <v>46</v>
      </c>
      <c r="B43" s="17" t="s">
        <v>16</v>
      </c>
      <c r="C43" s="17"/>
      <c r="D43" s="17"/>
      <c r="E43" s="17"/>
    </row>
    <row r="44" spans="1:5" s="3" customFormat="1" ht="12.75">
      <c r="A44" s="16" t="s">
        <v>47</v>
      </c>
      <c r="B44" s="16" t="s">
        <v>16</v>
      </c>
      <c r="C44" s="16"/>
      <c r="D44" s="16"/>
      <c r="E44" s="16"/>
    </row>
    <row r="45" spans="1:5" s="3" customFormat="1" ht="17.25" customHeight="1">
      <c r="A45" s="17" t="s">
        <v>48</v>
      </c>
      <c r="B45" s="17" t="s">
        <v>16</v>
      </c>
      <c r="C45" s="17"/>
      <c r="D45" s="17"/>
      <c r="E45" s="17"/>
    </row>
    <row r="46" spans="1:5" s="3" customFormat="1" ht="17.25" customHeight="1">
      <c r="A46" s="18" t="s">
        <v>24</v>
      </c>
      <c r="B46" s="19">
        <f>COUNTIF(B36:B45,"x")</f>
        <v>10</v>
      </c>
      <c r="C46" s="19">
        <f t="shared" ref="C46:D46" si="3">COUNTIF(C36:C45,"x")</f>
        <v>0</v>
      </c>
      <c r="D46" s="19">
        <f t="shared" si="3"/>
        <v>0</v>
      </c>
      <c r="E46" s="20"/>
    </row>
    <row r="47" spans="1:5" s="3" customFormat="1" ht="17.25" customHeight="1">
      <c r="A47" s="18" t="s">
        <v>34</v>
      </c>
      <c r="B47" s="19">
        <f>SUM(B34,B46)</f>
        <v>11</v>
      </c>
      <c r="C47" s="19">
        <f t="shared" ref="C47:D47" si="4">SUM(C34,C46)</f>
        <v>0</v>
      </c>
      <c r="D47" s="19">
        <f t="shared" si="4"/>
        <v>0</v>
      </c>
      <c r="E47" s="20"/>
    </row>
    <row r="48" spans="1:5" s="3" customFormat="1" ht="17.25" customHeight="1">
      <c r="A48" s="33" t="s">
        <v>35</v>
      </c>
      <c r="B48" s="34">
        <f>B47/11</f>
        <v>1</v>
      </c>
      <c r="C48" s="34">
        <f t="shared" ref="C48:D48" si="5">C47/11</f>
        <v>0</v>
      </c>
      <c r="D48" s="34">
        <f t="shared" si="5"/>
        <v>0</v>
      </c>
      <c r="E48" s="35"/>
    </row>
    <row r="49" spans="1:5" s="3" customFormat="1" ht="17.25" customHeight="1">
      <c r="A49" s="30"/>
      <c r="B49" s="31"/>
      <c r="C49" s="31"/>
      <c r="D49" s="31"/>
      <c r="E49" s="32"/>
    </row>
    <row r="50" spans="1:5" s="4" customFormat="1" ht="71.25" customHeight="1">
      <c r="A50" s="52" t="s">
        <v>49</v>
      </c>
      <c r="B50" s="52"/>
      <c r="C50" s="52"/>
      <c r="D50" s="52"/>
      <c r="E50" s="52"/>
    </row>
    <row r="51" spans="1:5" s="3" customFormat="1" ht="17.25" customHeight="1">
      <c r="A51" s="14" t="s">
        <v>14</v>
      </c>
      <c r="B51" s="15"/>
      <c r="C51" s="15"/>
      <c r="D51" s="15"/>
      <c r="E51" s="15"/>
    </row>
    <row r="52" spans="1:5" s="3" customFormat="1" ht="56.45" customHeight="1">
      <c r="A52" s="17" t="s">
        <v>50</v>
      </c>
      <c r="B52" s="21" t="s">
        <v>16</v>
      </c>
      <c r="C52" s="21"/>
      <c r="D52" s="21"/>
      <c r="E52" s="21"/>
    </row>
    <row r="53" spans="1:5" s="3" customFormat="1" ht="12.75">
      <c r="A53" s="18" t="s">
        <v>24</v>
      </c>
      <c r="B53" s="19">
        <f>COUNTIF(B52:B52,"x")</f>
        <v>1</v>
      </c>
      <c r="C53" s="19">
        <f>COUNTIF(C52:C52,"x")</f>
        <v>0</v>
      </c>
      <c r="D53" s="19">
        <f>COUNTIF(D52:D52,"x")</f>
        <v>0</v>
      </c>
      <c r="E53" s="20"/>
    </row>
    <row r="54" spans="1:5" s="3" customFormat="1" ht="17.25" customHeight="1">
      <c r="A54" s="14" t="s">
        <v>25</v>
      </c>
      <c r="B54" s="15"/>
      <c r="C54" s="15"/>
      <c r="D54" s="15"/>
      <c r="E54" s="15"/>
    </row>
    <row r="55" spans="1:5" s="3" customFormat="1" ht="25.5" customHeight="1">
      <c r="A55" s="24" t="s">
        <v>51</v>
      </c>
      <c r="B55" s="25" t="s">
        <v>16</v>
      </c>
      <c r="C55" s="25"/>
      <c r="D55" s="25"/>
      <c r="E55" s="25"/>
    </row>
    <row r="56" spans="1:5" s="3" customFormat="1" ht="17.25" customHeight="1">
      <c r="A56" s="18" t="s">
        <v>24</v>
      </c>
      <c r="B56" s="19">
        <f>COUNTIF(B55,"x")</f>
        <v>1</v>
      </c>
      <c r="C56" s="19">
        <f t="shared" ref="C56:D56" si="6">COUNTIF(C55,"x")</f>
        <v>0</v>
      </c>
      <c r="D56" s="19">
        <f t="shared" si="6"/>
        <v>0</v>
      </c>
      <c r="E56" s="20"/>
    </row>
    <row r="57" spans="1:5" s="3" customFormat="1" ht="17.25" customHeight="1">
      <c r="A57" s="18" t="s">
        <v>34</v>
      </c>
      <c r="B57" s="19">
        <f>SUM(B53,B56)</f>
        <v>2</v>
      </c>
      <c r="C57" s="19">
        <f t="shared" ref="C57:D57" si="7">SUM(C53,C56)</f>
        <v>0</v>
      </c>
      <c r="D57" s="19">
        <f t="shared" si="7"/>
        <v>0</v>
      </c>
      <c r="E57" s="20"/>
    </row>
    <row r="58" spans="1:5" s="3" customFormat="1" ht="17.25" customHeight="1">
      <c r="A58" s="33" t="s">
        <v>35</v>
      </c>
      <c r="B58" s="34">
        <f>B57/2</f>
        <v>1</v>
      </c>
      <c r="C58" s="34">
        <f t="shared" ref="C58:D58" si="8">C57/3</f>
        <v>0</v>
      </c>
      <c r="D58" s="34">
        <f t="shared" si="8"/>
        <v>0</v>
      </c>
      <c r="E58" s="35"/>
    </row>
    <row r="59" spans="1:5" s="3" customFormat="1" ht="17.25" customHeight="1">
      <c r="A59" s="30"/>
      <c r="B59" s="31"/>
      <c r="C59" s="31"/>
      <c r="D59" s="31"/>
      <c r="E59" s="32"/>
    </row>
    <row r="60" spans="1:5" s="3" customFormat="1" ht="72" customHeight="1">
      <c r="A60" s="52" t="s">
        <v>52</v>
      </c>
      <c r="B60" s="52"/>
      <c r="C60" s="52"/>
      <c r="D60" s="52"/>
      <c r="E60" s="52"/>
    </row>
    <row r="61" spans="1:5" s="3" customFormat="1" ht="17.25" customHeight="1">
      <c r="A61" s="14" t="s">
        <v>14</v>
      </c>
      <c r="B61" s="15"/>
      <c r="C61" s="15"/>
      <c r="D61" s="15"/>
      <c r="E61" s="15"/>
    </row>
    <row r="62" spans="1:5" s="3" customFormat="1" ht="25.5">
      <c r="A62" s="16" t="s">
        <v>53</v>
      </c>
      <c r="B62" s="25" t="s">
        <v>16</v>
      </c>
      <c r="C62" s="25"/>
      <c r="D62" s="25"/>
      <c r="E62" s="25"/>
    </row>
    <row r="63" spans="1:5" s="4" customFormat="1" ht="17.25" customHeight="1">
      <c r="A63" s="18" t="s">
        <v>24</v>
      </c>
      <c r="B63" s="19">
        <f>COUNTIF(B62:B62,"x")</f>
        <v>1</v>
      </c>
      <c r="C63" s="19">
        <f>COUNTIF(C62:C62,"x")</f>
        <v>0</v>
      </c>
      <c r="D63" s="19">
        <f>COUNTIF(D62:D62,"x")</f>
        <v>0</v>
      </c>
      <c r="E63" s="20"/>
    </row>
    <row r="64" spans="1:5" s="3" customFormat="1" ht="17.25" customHeight="1">
      <c r="A64" s="14" t="s">
        <v>25</v>
      </c>
      <c r="B64" s="15"/>
      <c r="C64" s="15"/>
      <c r="D64" s="15"/>
      <c r="E64" s="15"/>
    </row>
    <row r="65" spans="1:5" s="3" customFormat="1" ht="17.25" customHeight="1">
      <c r="A65" s="24" t="s">
        <v>54</v>
      </c>
      <c r="B65" s="24" t="s">
        <v>16</v>
      </c>
      <c r="C65" s="24"/>
      <c r="D65" s="24"/>
      <c r="E65" s="24"/>
    </row>
    <row r="66" spans="1:5" s="3" customFormat="1" ht="12.75">
      <c r="A66" s="21" t="s">
        <v>55</v>
      </c>
      <c r="B66" s="21" t="s">
        <v>16</v>
      </c>
      <c r="C66" s="21"/>
      <c r="D66" s="21"/>
      <c r="E66" s="21"/>
    </row>
    <row r="67" spans="1:5" s="3" customFormat="1" ht="12.75">
      <c r="A67" s="24" t="s">
        <v>56</v>
      </c>
      <c r="B67" s="24" t="s">
        <v>16</v>
      </c>
      <c r="C67" s="24"/>
      <c r="D67" s="24"/>
      <c r="E67" s="24"/>
    </row>
    <row r="68" spans="1:5" s="3" customFormat="1" ht="12.75">
      <c r="A68" s="21" t="s">
        <v>57</v>
      </c>
      <c r="B68" s="21" t="s">
        <v>16</v>
      </c>
      <c r="C68" s="21"/>
      <c r="D68" s="21"/>
      <c r="E68" s="21"/>
    </row>
    <row r="69" spans="1:5" s="3" customFormat="1" ht="12.75">
      <c r="A69" s="24" t="s">
        <v>58</v>
      </c>
      <c r="B69" s="24" t="s">
        <v>16</v>
      </c>
      <c r="C69" s="24"/>
      <c r="D69" s="24"/>
      <c r="E69" s="24"/>
    </row>
    <row r="70" spans="1:5" s="3" customFormat="1" ht="12.75">
      <c r="A70" s="21" t="s">
        <v>59</v>
      </c>
      <c r="B70" s="21" t="s">
        <v>16</v>
      </c>
      <c r="C70" s="21"/>
      <c r="D70" s="21"/>
      <c r="E70" s="21"/>
    </row>
    <row r="71" spans="1:5" s="3" customFormat="1" ht="12.75">
      <c r="A71" s="18" t="s">
        <v>24</v>
      </c>
      <c r="B71" s="19">
        <f>COUNTIF(B65:B70,"x")</f>
        <v>6</v>
      </c>
      <c r="C71" s="19">
        <f t="shared" ref="C71" si="9">COUNTIF(C65:C70,"x")</f>
        <v>0</v>
      </c>
      <c r="D71" s="19">
        <f>COUNTIF(D65:D70,"x")</f>
        <v>0</v>
      </c>
      <c r="E71" s="20"/>
    </row>
    <row r="72" spans="1:5" s="3" customFormat="1" ht="17.25" customHeight="1">
      <c r="A72" s="18" t="s">
        <v>34</v>
      </c>
      <c r="B72" s="19">
        <f>SUM(B63,B71)</f>
        <v>7</v>
      </c>
      <c r="C72" s="19">
        <f>SUM(C63,C71)</f>
        <v>0</v>
      </c>
      <c r="D72" s="19">
        <f t="shared" ref="D72" si="10">SUM(D63,D71)</f>
        <v>0</v>
      </c>
      <c r="E72" s="20"/>
    </row>
    <row r="73" spans="1:5" s="3" customFormat="1" ht="17.25" customHeight="1">
      <c r="A73" s="33" t="s">
        <v>35</v>
      </c>
      <c r="B73" s="34">
        <f>B72/7</f>
        <v>1</v>
      </c>
      <c r="C73" s="34">
        <f t="shared" ref="C73:D73" si="11">C72/8</f>
        <v>0</v>
      </c>
      <c r="D73" s="34">
        <f t="shared" si="11"/>
        <v>0</v>
      </c>
      <c r="E73" s="35"/>
    </row>
    <row r="74" spans="1:5" s="3" customFormat="1" ht="17.25" customHeight="1">
      <c r="A74" s="30"/>
      <c r="B74" s="31"/>
      <c r="C74" s="31"/>
      <c r="D74" s="31"/>
      <c r="E74" s="32"/>
    </row>
    <row r="75" spans="1:5" s="3" customFormat="1" ht="73.5" customHeight="1">
      <c r="A75" s="52" t="s">
        <v>60</v>
      </c>
      <c r="B75" s="52"/>
      <c r="C75" s="52"/>
      <c r="D75" s="52"/>
      <c r="E75" s="52"/>
    </row>
    <row r="76" spans="1:5" s="3" customFormat="1" ht="17.25" customHeight="1">
      <c r="A76" s="14" t="s">
        <v>14</v>
      </c>
      <c r="B76" s="15"/>
      <c r="C76" s="15"/>
      <c r="D76" s="15"/>
      <c r="E76" s="15"/>
    </row>
    <row r="77" spans="1:5" s="3" customFormat="1" ht="40.5" customHeight="1">
      <c r="A77" s="24" t="s">
        <v>61</v>
      </c>
      <c r="B77" s="25" t="s">
        <v>16</v>
      </c>
      <c r="C77" s="25"/>
      <c r="D77" s="25"/>
      <c r="E77" s="25"/>
    </row>
    <row r="78" spans="1:5" s="3" customFormat="1" ht="38.25">
      <c r="A78" s="17" t="s">
        <v>62</v>
      </c>
      <c r="B78" s="21" t="s">
        <v>16</v>
      </c>
      <c r="C78" s="21"/>
      <c r="D78" s="21"/>
      <c r="E78" s="21"/>
    </row>
    <row r="79" spans="1:5" s="3" customFormat="1" ht="32.25" customHeight="1">
      <c r="A79" s="16" t="s">
        <v>63</v>
      </c>
      <c r="B79" s="25" t="s">
        <v>16</v>
      </c>
      <c r="C79" s="25"/>
      <c r="D79" s="25"/>
      <c r="E79" s="25"/>
    </row>
    <row r="80" spans="1:5" s="3" customFormat="1" ht="19.5" customHeight="1">
      <c r="A80" s="18" t="s">
        <v>24</v>
      </c>
      <c r="B80" s="19">
        <f>COUNTIF(B77:B79,"x")</f>
        <v>3</v>
      </c>
      <c r="C80" s="19">
        <f>COUNTIF(C77:C79,"x")</f>
        <v>0</v>
      </c>
      <c r="D80" s="19">
        <f t="shared" ref="D80" si="12">COUNTIF(D77:D79,"x")</f>
        <v>0</v>
      </c>
      <c r="E80" s="20"/>
    </row>
    <row r="81" spans="1:5" s="3" customFormat="1" ht="17.25" customHeight="1">
      <c r="A81" s="14" t="s">
        <v>25</v>
      </c>
      <c r="B81" s="15"/>
      <c r="C81" s="15"/>
      <c r="D81" s="15"/>
      <c r="E81" s="15"/>
    </row>
    <row r="82" spans="1:5" s="3" customFormat="1" ht="17.25" customHeight="1">
      <c r="A82" s="26" t="s">
        <v>64</v>
      </c>
      <c r="B82" s="21" t="s">
        <v>16</v>
      </c>
      <c r="C82" s="21"/>
      <c r="D82" s="21"/>
      <c r="E82" s="21"/>
    </row>
    <row r="83" spans="1:5" s="3" customFormat="1" ht="17.25" customHeight="1">
      <c r="A83" s="24" t="s">
        <v>65</v>
      </c>
      <c r="B83" s="25" t="s">
        <v>16</v>
      </c>
      <c r="C83" s="25"/>
      <c r="D83" s="25"/>
      <c r="E83" s="25"/>
    </row>
    <row r="84" spans="1:5" s="3" customFormat="1" ht="17.25" customHeight="1">
      <c r="A84" s="26" t="s">
        <v>66</v>
      </c>
      <c r="B84" s="21" t="s">
        <v>16</v>
      </c>
      <c r="C84" s="21"/>
      <c r="D84" s="21"/>
      <c r="E84" s="21"/>
    </row>
    <row r="85" spans="1:5" s="3" customFormat="1" ht="17.25" customHeight="1">
      <c r="A85" s="24" t="s">
        <v>67</v>
      </c>
      <c r="B85" s="25" t="s">
        <v>16</v>
      </c>
      <c r="C85" s="25"/>
      <c r="D85" s="25"/>
      <c r="E85" s="25"/>
    </row>
    <row r="86" spans="1:5" s="3" customFormat="1" ht="12.75">
      <c r="A86" s="26" t="s">
        <v>56</v>
      </c>
      <c r="B86" s="21" t="s">
        <v>16</v>
      </c>
      <c r="C86" s="21"/>
      <c r="D86" s="21"/>
      <c r="E86" s="21"/>
    </row>
    <row r="87" spans="1:5" s="3" customFormat="1" ht="17.25" customHeight="1">
      <c r="A87" s="24" t="s">
        <v>57</v>
      </c>
      <c r="B87" s="25" t="s">
        <v>16</v>
      </c>
      <c r="C87" s="25"/>
      <c r="D87" s="25"/>
      <c r="E87" s="25"/>
    </row>
    <row r="88" spans="1:5" s="3" customFormat="1" ht="17.25" customHeight="1">
      <c r="A88" s="26" t="s">
        <v>68</v>
      </c>
      <c r="B88" s="21" t="s">
        <v>16</v>
      </c>
      <c r="C88" s="21"/>
      <c r="D88" s="21"/>
      <c r="E88" s="21"/>
    </row>
    <row r="89" spans="1:5" s="3" customFormat="1" ht="17.25" customHeight="1">
      <c r="A89" s="24" t="s">
        <v>69</v>
      </c>
      <c r="B89" s="25" t="s">
        <v>16</v>
      </c>
      <c r="C89" s="25"/>
      <c r="D89" s="25"/>
      <c r="E89" s="25"/>
    </row>
    <row r="90" spans="1:5" s="3" customFormat="1" ht="24.95" customHeight="1">
      <c r="A90" s="26" t="s">
        <v>70</v>
      </c>
      <c r="B90" s="21" t="s">
        <v>16</v>
      </c>
      <c r="C90" s="21"/>
      <c r="D90" s="21"/>
      <c r="E90" s="21"/>
    </row>
    <row r="91" spans="1:5" s="3" customFormat="1" ht="17.25" customHeight="1">
      <c r="A91" s="24" t="s">
        <v>71</v>
      </c>
      <c r="B91" s="25" t="s">
        <v>16</v>
      </c>
      <c r="C91" s="25"/>
      <c r="D91" s="25"/>
      <c r="E91" s="25"/>
    </row>
    <row r="92" spans="1:5" s="3" customFormat="1" ht="17.25" customHeight="1">
      <c r="A92" s="26" t="s">
        <v>72</v>
      </c>
      <c r="B92" s="21" t="s">
        <v>16</v>
      </c>
      <c r="C92" s="21"/>
      <c r="D92" s="21"/>
      <c r="E92" s="21"/>
    </row>
    <row r="93" spans="1:5" s="4" customFormat="1" ht="17.25" customHeight="1">
      <c r="A93" s="18" t="s">
        <v>24</v>
      </c>
      <c r="B93" s="19">
        <f>COUNTIF(B82:B92,"x")</f>
        <v>11</v>
      </c>
      <c r="C93" s="19">
        <f>COUNTIF(C82:C92,"x")</f>
        <v>0</v>
      </c>
      <c r="D93" s="19">
        <f t="shared" ref="D93" si="13">COUNTIF(D82:D92,"x")</f>
        <v>0</v>
      </c>
      <c r="E93" s="20"/>
    </row>
    <row r="94" spans="1:5" s="3" customFormat="1" ht="17.25" customHeight="1">
      <c r="A94" s="14" t="s">
        <v>73</v>
      </c>
      <c r="B94" s="15"/>
      <c r="C94" s="15"/>
      <c r="D94" s="15"/>
      <c r="E94" s="15"/>
    </row>
    <row r="95" spans="1:5" s="3" customFormat="1" ht="17.25" customHeight="1">
      <c r="A95" s="26" t="s">
        <v>74</v>
      </c>
      <c r="B95" s="26" t="s">
        <v>16</v>
      </c>
      <c r="C95" s="26"/>
      <c r="D95" s="26"/>
      <c r="E95" s="26"/>
    </row>
    <row r="96" spans="1:5" s="3" customFormat="1" ht="25.5">
      <c r="A96" s="24" t="s">
        <v>75</v>
      </c>
      <c r="B96" s="24" t="s">
        <v>16</v>
      </c>
      <c r="C96" s="24"/>
      <c r="D96" s="24"/>
      <c r="E96" s="24"/>
    </row>
    <row r="97" spans="1:5" s="3" customFormat="1" ht="21.75" customHeight="1">
      <c r="A97" s="26" t="s">
        <v>76</v>
      </c>
      <c r="B97" s="26" t="s">
        <v>16</v>
      </c>
      <c r="C97" s="26"/>
      <c r="D97" s="26"/>
      <c r="E97" s="26"/>
    </row>
    <row r="98" spans="1:5" s="3" customFormat="1" ht="17.25" customHeight="1">
      <c r="A98" s="24" t="s">
        <v>77</v>
      </c>
      <c r="B98" s="24" t="s">
        <v>16</v>
      </c>
      <c r="C98" s="24"/>
      <c r="D98" s="24"/>
      <c r="E98" s="24"/>
    </row>
    <row r="99" spans="1:5" s="3" customFormat="1" ht="15" customHeight="1">
      <c r="A99" s="26" t="s">
        <v>78</v>
      </c>
      <c r="B99" s="26" t="s">
        <v>16</v>
      </c>
      <c r="C99" s="26"/>
      <c r="D99" s="26"/>
      <c r="E99" s="26"/>
    </row>
    <row r="100" spans="1:5" s="3" customFormat="1" ht="12.75">
      <c r="A100" s="24" t="s">
        <v>79</v>
      </c>
      <c r="B100" s="24" t="s">
        <v>16</v>
      </c>
      <c r="C100" s="24"/>
      <c r="D100" s="24"/>
      <c r="E100" s="24"/>
    </row>
    <row r="101" spans="1:5" s="3" customFormat="1" ht="17.25" customHeight="1">
      <c r="A101" s="18" t="s">
        <v>24</v>
      </c>
      <c r="B101" s="19">
        <f>COUNTIF(B95:B100,"x")</f>
        <v>6</v>
      </c>
      <c r="C101" s="19">
        <f t="shared" ref="C101:D101" si="14">COUNTIF(C95:C100,"x")</f>
        <v>0</v>
      </c>
      <c r="D101" s="19">
        <f t="shared" si="14"/>
        <v>0</v>
      </c>
      <c r="E101" s="20"/>
    </row>
    <row r="102" spans="1:5" s="3" customFormat="1" ht="17.25" customHeight="1">
      <c r="A102" s="18" t="s">
        <v>34</v>
      </c>
      <c r="B102" s="19">
        <f>SUM(B93,B101,B80)</f>
        <v>20</v>
      </c>
      <c r="C102" s="19">
        <f t="shared" ref="C102:D102" si="15">SUM(C93,C101,C80)</f>
        <v>0</v>
      </c>
      <c r="D102" s="19">
        <f t="shared" si="15"/>
        <v>0</v>
      </c>
      <c r="E102" s="20"/>
    </row>
    <row r="103" spans="1:5" s="3" customFormat="1" ht="17.25" customHeight="1">
      <c r="A103" s="33" t="s">
        <v>35</v>
      </c>
      <c r="B103" s="34">
        <f>B102/20</f>
        <v>1</v>
      </c>
      <c r="C103" s="34">
        <f t="shared" ref="C103:D103" si="16">C102/20</f>
        <v>0</v>
      </c>
      <c r="D103" s="34">
        <f t="shared" si="16"/>
        <v>0</v>
      </c>
      <c r="E103" s="35"/>
    </row>
    <row r="104" spans="1:5" s="3" customFormat="1" ht="17.25" customHeight="1">
      <c r="A104" s="30"/>
      <c r="B104" s="31"/>
      <c r="C104" s="31"/>
      <c r="D104" s="31"/>
      <c r="E104" s="32"/>
    </row>
    <row r="105" spans="1:5" s="3" customFormat="1" ht="17.25" customHeight="1">
      <c r="A105" s="53" t="s">
        <v>80</v>
      </c>
      <c r="B105" s="53"/>
      <c r="C105" s="53"/>
      <c r="D105" s="53"/>
      <c r="E105" s="53"/>
    </row>
    <row r="106" spans="1:5" s="3" customFormat="1" ht="17.25" customHeight="1">
      <c r="A106" s="14" t="s">
        <v>14</v>
      </c>
      <c r="B106" s="15"/>
      <c r="C106" s="15"/>
      <c r="D106" s="15"/>
      <c r="E106" s="15"/>
    </row>
    <row r="107" spans="1:5" s="3" customFormat="1" ht="18.75" customHeight="1">
      <c r="A107" s="24" t="s">
        <v>81</v>
      </c>
      <c r="B107" s="25" t="s">
        <v>16</v>
      </c>
      <c r="C107" s="25"/>
      <c r="D107" s="25"/>
      <c r="E107" s="25"/>
    </row>
    <row r="108" spans="1:5" s="3" customFormat="1" ht="17.25" customHeight="1">
      <c r="A108" s="18" t="s">
        <v>24</v>
      </c>
      <c r="B108" s="19">
        <f>COUNTIF(B107,"x")</f>
        <v>1</v>
      </c>
      <c r="C108" s="19">
        <f t="shared" ref="C108" si="17">COUNTIF(C107,"x")</f>
        <v>0</v>
      </c>
      <c r="D108" s="19">
        <f>COUNTIF(D107,"x")</f>
        <v>0</v>
      </c>
      <c r="E108" s="20"/>
    </row>
    <row r="109" spans="1:5" s="3" customFormat="1" ht="17.25" customHeight="1">
      <c r="A109" s="14" t="s">
        <v>25</v>
      </c>
      <c r="B109" s="15"/>
      <c r="C109" s="15"/>
      <c r="D109" s="15"/>
      <c r="E109" s="15"/>
    </row>
    <row r="110" spans="1:5" s="3" customFormat="1" ht="12.75">
      <c r="A110" s="24" t="s">
        <v>82</v>
      </c>
      <c r="B110" s="24" t="s">
        <v>16</v>
      </c>
      <c r="C110" s="24"/>
      <c r="D110" s="24"/>
      <c r="E110" s="24"/>
    </row>
    <row r="111" spans="1:5" s="3" customFormat="1" ht="25.5">
      <c r="A111" s="17" t="s">
        <v>83</v>
      </c>
      <c r="B111" s="17" t="s">
        <v>16</v>
      </c>
      <c r="C111" s="17"/>
      <c r="D111" s="17"/>
      <c r="E111" s="17"/>
    </row>
    <row r="112" spans="1:5" s="3" customFormat="1" ht="12.75">
      <c r="A112" s="16" t="s">
        <v>84</v>
      </c>
      <c r="B112" s="16" t="s">
        <v>16</v>
      </c>
      <c r="C112" s="16"/>
      <c r="D112" s="16"/>
      <c r="E112" s="16"/>
    </row>
    <row r="113" spans="1:5" s="3" customFormat="1" ht="12.75">
      <c r="A113" s="17" t="s">
        <v>85</v>
      </c>
      <c r="B113" s="17" t="s">
        <v>16</v>
      </c>
      <c r="C113" s="17"/>
      <c r="D113" s="17"/>
      <c r="E113" s="17"/>
    </row>
    <row r="114" spans="1:5" s="3" customFormat="1" ht="17.25" customHeight="1">
      <c r="A114" s="16" t="s">
        <v>86</v>
      </c>
      <c r="B114" s="16" t="s">
        <v>16</v>
      </c>
      <c r="C114" s="16"/>
      <c r="D114" s="16"/>
      <c r="E114" s="16"/>
    </row>
    <row r="115" spans="1:5" s="3" customFormat="1" ht="17.25" customHeight="1">
      <c r="A115" s="17" t="s">
        <v>87</v>
      </c>
      <c r="B115" s="17" t="s">
        <v>16</v>
      </c>
      <c r="C115" s="17"/>
      <c r="D115" s="17"/>
      <c r="E115" s="17"/>
    </row>
    <row r="116" spans="1:5" s="3" customFormat="1" ht="17.25" customHeight="1">
      <c r="A116" s="37" t="s">
        <v>88</v>
      </c>
      <c r="B116" s="24" t="s">
        <v>16</v>
      </c>
      <c r="C116" s="24"/>
      <c r="D116" s="24"/>
      <c r="E116" s="24"/>
    </row>
    <row r="117" spans="1:5" s="3" customFormat="1" ht="12.75">
      <c r="A117" s="17" t="s">
        <v>89</v>
      </c>
      <c r="B117" s="17" t="s">
        <v>16</v>
      </c>
      <c r="C117" s="17"/>
      <c r="D117" s="17"/>
      <c r="E117" s="17"/>
    </row>
    <row r="118" spans="1:5" s="3" customFormat="1" ht="17.25" customHeight="1">
      <c r="A118" s="16" t="s">
        <v>90</v>
      </c>
      <c r="B118" s="16" t="s">
        <v>16</v>
      </c>
      <c r="C118" s="16"/>
      <c r="D118" s="16"/>
      <c r="E118" s="16"/>
    </row>
    <row r="119" spans="1:5" s="3" customFormat="1" ht="17.25" customHeight="1">
      <c r="A119" s="17" t="s">
        <v>91</v>
      </c>
      <c r="B119" s="17" t="s">
        <v>16</v>
      </c>
      <c r="C119" s="17"/>
      <c r="D119" s="17"/>
      <c r="E119" s="17"/>
    </row>
    <row r="120" spans="1:5" s="3" customFormat="1" ht="17.25" customHeight="1">
      <c r="A120" s="16" t="s">
        <v>92</v>
      </c>
      <c r="B120" s="16" t="s">
        <v>16</v>
      </c>
      <c r="C120" s="16"/>
      <c r="D120" s="16"/>
      <c r="E120" s="16"/>
    </row>
    <row r="121" spans="1:5" s="4" customFormat="1" ht="25.5">
      <c r="A121" s="26" t="s">
        <v>93</v>
      </c>
      <c r="B121" s="17" t="s">
        <v>16</v>
      </c>
      <c r="C121" s="17"/>
      <c r="D121" s="17"/>
      <c r="E121" s="17"/>
    </row>
    <row r="122" spans="1:5" s="3" customFormat="1" ht="38.25">
      <c r="A122" s="24" t="s">
        <v>94</v>
      </c>
      <c r="B122" s="24" t="s">
        <v>16</v>
      </c>
      <c r="C122" s="24"/>
      <c r="D122" s="24"/>
      <c r="E122" s="24"/>
    </row>
    <row r="123" spans="1:5" s="3" customFormat="1" ht="17.25" customHeight="1">
      <c r="A123" s="17" t="s">
        <v>95</v>
      </c>
      <c r="B123" s="17" t="s">
        <v>16</v>
      </c>
      <c r="C123" s="17"/>
      <c r="D123" s="17"/>
      <c r="E123" s="17"/>
    </row>
    <row r="124" spans="1:5" s="3" customFormat="1" ht="17.25" customHeight="1">
      <c r="A124" s="16" t="s">
        <v>96</v>
      </c>
      <c r="B124" s="16" t="s">
        <v>16</v>
      </c>
      <c r="C124" s="16"/>
      <c r="D124" s="16"/>
      <c r="E124" s="16"/>
    </row>
    <row r="125" spans="1:5" s="3" customFormat="1" ht="12.75">
      <c r="A125" s="17" t="s">
        <v>97</v>
      </c>
      <c r="B125" s="17" t="s">
        <v>16</v>
      </c>
      <c r="C125" s="17"/>
      <c r="D125" s="17"/>
      <c r="E125" s="17"/>
    </row>
    <row r="126" spans="1:5" s="3" customFormat="1" ht="12.75">
      <c r="A126" s="16" t="s">
        <v>98</v>
      </c>
      <c r="B126" s="16" t="s">
        <v>16</v>
      </c>
      <c r="C126" s="16"/>
      <c r="D126" s="16"/>
      <c r="E126" s="16"/>
    </row>
    <row r="127" spans="1:5" s="3" customFormat="1" ht="17.25" customHeight="1">
      <c r="A127" s="17" t="s">
        <v>99</v>
      </c>
      <c r="B127" s="17" t="s">
        <v>16</v>
      </c>
      <c r="C127" s="17"/>
      <c r="D127" s="17"/>
      <c r="E127" s="17"/>
    </row>
    <row r="128" spans="1:5" s="3" customFormat="1" ht="17.25" customHeight="1">
      <c r="A128" s="19" t="s">
        <v>24</v>
      </c>
      <c r="B128" s="19">
        <f>COUNTIF(B110:B127,"x")</f>
        <v>18</v>
      </c>
      <c r="C128" s="19">
        <f t="shared" ref="C128:D128" si="18">COUNTIF(C110:C127,"x")</f>
        <v>0</v>
      </c>
      <c r="D128" s="19">
        <f t="shared" si="18"/>
        <v>0</v>
      </c>
      <c r="E128" s="20"/>
    </row>
    <row r="129" spans="1:5" s="3" customFormat="1" ht="17.25" customHeight="1">
      <c r="A129" s="18" t="s">
        <v>34</v>
      </c>
      <c r="B129" s="19">
        <f>SUM(B108,B128)</f>
        <v>19</v>
      </c>
      <c r="C129" s="19">
        <f t="shared" ref="C129:D129" si="19">SUM(C108,C128)</f>
        <v>0</v>
      </c>
      <c r="D129" s="19">
        <f t="shared" si="19"/>
        <v>0</v>
      </c>
      <c r="E129" s="20"/>
    </row>
    <row r="130" spans="1:5" s="3" customFormat="1" ht="17.25" customHeight="1">
      <c r="A130" s="33" t="s">
        <v>35</v>
      </c>
      <c r="B130" s="34">
        <f>B129/19</f>
        <v>1</v>
      </c>
      <c r="C130" s="34">
        <f t="shared" ref="C130:D130" si="20">C129/19</f>
        <v>0</v>
      </c>
      <c r="D130" s="34">
        <f t="shared" si="20"/>
        <v>0</v>
      </c>
      <c r="E130" s="35"/>
    </row>
    <row r="131" spans="1:5" s="3" customFormat="1" ht="17.25" customHeight="1">
      <c r="A131" s="30"/>
      <c r="B131" s="36"/>
      <c r="C131" s="36"/>
      <c r="D131" s="36"/>
      <c r="E131" s="32"/>
    </row>
    <row r="132" spans="1:5" s="3" customFormat="1" ht="17.25" customHeight="1">
      <c r="A132" s="52" t="s">
        <v>100</v>
      </c>
      <c r="B132" s="52"/>
      <c r="C132" s="52"/>
      <c r="D132" s="52"/>
      <c r="E132" s="52"/>
    </row>
    <row r="133" spans="1:5" s="3" customFormat="1" ht="25.5">
      <c r="A133" s="25" t="s">
        <v>101</v>
      </c>
      <c r="B133" s="25" t="s">
        <v>16</v>
      </c>
      <c r="C133" s="25"/>
      <c r="D133" s="25"/>
      <c r="E133" s="25"/>
    </row>
    <row r="134" spans="1:5" s="3" customFormat="1" ht="38.25">
      <c r="A134" s="21" t="s">
        <v>102</v>
      </c>
      <c r="B134" s="21" t="s">
        <v>16</v>
      </c>
      <c r="C134" s="21"/>
      <c r="D134" s="21"/>
      <c r="E134" s="21"/>
    </row>
    <row r="135" spans="1:5" s="3" customFormat="1" ht="12.75">
      <c r="A135" s="25" t="s">
        <v>81</v>
      </c>
      <c r="B135" s="25" t="s">
        <v>16</v>
      </c>
      <c r="C135" s="25"/>
      <c r="D135" s="25"/>
      <c r="E135" s="25"/>
    </row>
    <row r="136" spans="1:5" s="3" customFormat="1" ht="18.95" customHeight="1">
      <c r="A136" s="18" t="s">
        <v>24</v>
      </c>
      <c r="B136" s="19">
        <f>COUNTIF(B133:B135,"x")</f>
        <v>3</v>
      </c>
      <c r="C136" s="19">
        <f t="shared" ref="C136:D136" si="21">COUNTIF(C133:C135,"x")</f>
        <v>0</v>
      </c>
      <c r="D136" s="19">
        <f t="shared" si="21"/>
        <v>0</v>
      </c>
      <c r="E136" s="20"/>
    </row>
    <row r="137" spans="1:5" s="3" customFormat="1" ht="21" customHeight="1">
      <c r="A137" s="23" t="s">
        <v>25</v>
      </c>
      <c r="B137" s="15"/>
      <c r="C137" s="15"/>
      <c r="D137" s="15"/>
      <c r="E137" s="15"/>
    </row>
    <row r="138" spans="1:5" s="3" customFormat="1" ht="12.75">
      <c r="A138" s="25" t="s">
        <v>103</v>
      </c>
      <c r="B138" s="25" t="s">
        <v>16</v>
      </c>
      <c r="C138" s="25"/>
      <c r="D138" s="25"/>
      <c r="E138" s="25"/>
    </row>
    <row r="139" spans="1:5" s="3" customFormat="1" ht="17.25" customHeight="1">
      <c r="A139" s="21" t="s">
        <v>104</v>
      </c>
      <c r="B139" s="21" t="s">
        <v>16</v>
      </c>
      <c r="C139" s="21"/>
      <c r="D139" s="21"/>
      <c r="E139" s="21"/>
    </row>
    <row r="140" spans="1:5" s="3" customFormat="1" ht="17.25" customHeight="1">
      <c r="A140" s="25" t="s">
        <v>105</v>
      </c>
      <c r="B140" s="25" t="s">
        <v>16</v>
      </c>
      <c r="C140" s="25"/>
      <c r="D140" s="25"/>
      <c r="E140" s="25"/>
    </row>
    <row r="141" spans="1:5" s="3" customFormat="1" ht="17.25" customHeight="1">
      <c r="A141" s="21" t="s">
        <v>106</v>
      </c>
      <c r="B141" s="21" t="s">
        <v>16</v>
      </c>
      <c r="C141" s="21"/>
      <c r="D141" s="21"/>
      <c r="E141" s="21"/>
    </row>
    <row r="142" spans="1:5" s="3" customFormat="1" ht="17.25" customHeight="1">
      <c r="A142" s="25" t="s">
        <v>107</v>
      </c>
      <c r="B142" s="25" t="s">
        <v>16</v>
      </c>
      <c r="C142" s="25"/>
      <c r="D142" s="25"/>
      <c r="E142" s="25"/>
    </row>
    <row r="143" spans="1:5" s="3" customFormat="1" ht="17.25" customHeight="1">
      <c r="A143" s="21" t="s">
        <v>108</v>
      </c>
      <c r="B143" s="21" t="s">
        <v>16</v>
      </c>
      <c r="C143" s="21"/>
      <c r="D143" s="21"/>
      <c r="E143" s="21"/>
    </row>
    <row r="144" spans="1:5" s="3" customFormat="1" ht="17.25" customHeight="1">
      <c r="A144" s="25" t="s">
        <v>109</v>
      </c>
      <c r="B144" s="25" t="s">
        <v>16</v>
      </c>
      <c r="C144" s="25"/>
      <c r="D144" s="25"/>
      <c r="E144" s="25"/>
    </row>
    <row r="145" spans="1:5" s="3" customFormat="1" ht="17.25" customHeight="1">
      <c r="A145" s="21" t="s">
        <v>110</v>
      </c>
      <c r="B145" s="21" t="s">
        <v>16</v>
      </c>
      <c r="C145" s="21"/>
      <c r="D145" s="21"/>
      <c r="E145" s="21"/>
    </row>
    <row r="146" spans="1:5" s="3" customFormat="1" ht="17.25" customHeight="1">
      <c r="A146" s="25" t="s">
        <v>111</v>
      </c>
      <c r="B146" s="25" t="s">
        <v>16</v>
      </c>
      <c r="C146" s="25"/>
      <c r="D146" s="25"/>
      <c r="E146" s="25"/>
    </row>
    <row r="147" spans="1:5" s="3" customFormat="1" ht="17.25" customHeight="1">
      <c r="A147" s="21" t="s">
        <v>112</v>
      </c>
      <c r="B147" s="21" t="s">
        <v>16</v>
      </c>
      <c r="C147" s="21"/>
      <c r="D147" s="21"/>
      <c r="E147" s="21"/>
    </row>
    <row r="148" spans="1:5" s="3" customFormat="1" ht="17.25" customHeight="1">
      <c r="A148" s="25" t="s">
        <v>113</v>
      </c>
      <c r="B148" s="25" t="s">
        <v>16</v>
      </c>
      <c r="C148" s="25"/>
      <c r="D148" s="25"/>
      <c r="E148" s="25"/>
    </row>
    <row r="149" spans="1:5" s="3" customFormat="1" ht="17.25" customHeight="1">
      <c r="A149" s="21" t="s">
        <v>114</v>
      </c>
      <c r="B149" s="21" t="s">
        <v>16</v>
      </c>
      <c r="C149" s="21"/>
      <c r="D149" s="21"/>
      <c r="E149" s="21"/>
    </row>
    <row r="150" spans="1:5" s="3" customFormat="1" ht="17.25" customHeight="1">
      <c r="A150" s="25" t="s">
        <v>115</v>
      </c>
      <c r="B150" s="25" t="s">
        <v>16</v>
      </c>
      <c r="C150" s="25"/>
      <c r="D150" s="25"/>
      <c r="E150" s="25"/>
    </row>
    <row r="151" spans="1:5" s="3" customFormat="1" ht="17.25" customHeight="1">
      <c r="A151" s="21" t="s">
        <v>116</v>
      </c>
      <c r="B151" s="21" t="s">
        <v>16</v>
      </c>
      <c r="C151" s="21"/>
      <c r="D151" s="21"/>
      <c r="E151" s="21"/>
    </row>
    <row r="152" spans="1:5" s="3" customFormat="1" ht="17.25" customHeight="1">
      <c r="A152" s="25" t="s">
        <v>117</v>
      </c>
      <c r="B152" s="25" t="s">
        <v>16</v>
      </c>
      <c r="C152" s="25"/>
      <c r="D152" s="25"/>
      <c r="E152" s="25"/>
    </row>
    <row r="153" spans="1:5" s="3" customFormat="1" ht="17.25" customHeight="1">
      <c r="A153" s="21" t="s">
        <v>118</v>
      </c>
      <c r="B153" s="21" t="s">
        <v>16</v>
      </c>
      <c r="C153" s="21"/>
      <c r="D153" s="21"/>
      <c r="E153" s="21"/>
    </row>
    <row r="154" spans="1:5" s="3" customFormat="1" ht="12.75">
      <c r="A154" s="25" t="s">
        <v>119</v>
      </c>
      <c r="B154" s="25" t="s">
        <v>16</v>
      </c>
      <c r="C154" s="25"/>
      <c r="D154" s="25"/>
      <c r="E154" s="25"/>
    </row>
    <row r="155" spans="1:5" s="3" customFormat="1" ht="17.25" customHeight="1">
      <c r="A155" s="21" t="s">
        <v>120</v>
      </c>
      <c r="B155" s="21"/>
      <c r="C155" s="21" t="s">
        <v>16</v>
      </c>
      <c r="D155" s="21"/>
      <c r="E155" s="21"/>
    </row>
    <row r="156" spans="1:5" s="3" customFormat="1" ht="17.25" customHeight="1">
      <c r="A156" s="25" t="s">
        <v>121</v>
      </c>
      <c r="B156" s="25" t="s">
        <v>16</v>
      </c>
      <c r="C156" s="25"/>
      <c r="D156" s="25"/>
      <c r="E156" s="25"/>
    </row>
    <row r="157" spans="1:5" s="3" customFormat="1" ht="17.25" customHeight="1">
      <c r="A157" s="18" t="s">
        <v>24</v>
      </c>
      <c r="B157" s="19">
        <f>COUNTIF(B138:B156,"x")</f>
        <v>18</v>
      </c>
      <c r="C157" s="19">
        <f t="shared" ref="C157:D157" si="22">COUNTIF(C138:C156,"x")</f>
        <v>1</v>
      </c>
      <c r="D157" s="19">
        <f t="shared" si="22"/>
        <v>0</v>
      </c>
      <c r="E157" s="20"/>
    </row>
    <row r="158" spans="1:5" s="3" customFormat="1" ht="17.25" customHeight="1">
      <c r="A158" s="18" t="s">
        <v>34</v>
      </c>
      <c r="B158" s="19">
        <f>SUM(B136,B157)</f>
        <v>21</v>
      </c>
      <c r="C158" s="19">
        <f t="shared" ref="C158:D158" si="23">SUM(C136,C157)</f>
        <v>1</v>
      </c>
      <c r="D158" s="19">
        <f t="shared" si="23"/>
        <v>0</v>
      </c>
      <c r="E158" s="20"/>
    </row>
    <row r="159" spans="1:5" s="3" customFormat="1" ht="17.25" customHeight="1">
      <c r="A159" s="33" t="s">
        <v>35</v>
      </c>
      <c r="B159" s="34">
        <f>B158/22</f>
        <v>0.95454545454545459</v>
      </c>
      <c r="C159" s="34">
        <f t="shared" ref="C159:D159" si="24">C158/22</f>
        <v>4.5454545454545456E-2</v>
      </c>
      <c r="D159" s="34">
        <f t="shared" si="24"/>
        <v>0</v>
      </c>
      <c r="E159" s="35"/>
    </row>
    <row r="160" spans="1:5" s="4" customFormat="1" ht="17.25" customHeight="1">
      <c r="A160" s="30"/>
      <c r="B160" s="31"/>
      <c r="C160" s="31"/>
      <c r="D160" s="31"/>
      <c r="E160" s="32"/>
    </row>
    <row r="161" spans="1:5" s="3" customFormat="1" ht="17.25" customHeight="1">
      <c r="A161" s="52" t="s">
        <v>122</v>
      </c>
      <c r="B161" s="53"/>
      <c r="C161" s="53"/>
      <c r="D161" s="53"/>
      <c r="E161" s="53"/>
    </row>
    <row r="162" spans="1:5" s="3" customFormat="1" ht="17.25" customHeight="1">
      <c r="A162" s="14" t="s">
        <v>14</v>
      </c>
      <c r="B162" s="15"/>
      <c r="C162" s="15"/>
      <c r="D162" s="15"/>
      <c r="E162" s="15"/>
    </row>
    <row r="163" spans="1:5" s="3" customFormat="1" ht="25.5">
      <c r="A163" s="25" t="s">
        <v>123</v>
      </c>
      <c r="B163" s="25" t="s">
        <v>16</v>
      </c>
      <c r="C163" s="25"/>
      <c r="D163" s="25"/>
      <c r="E163" s="25"/>
    </row>
    <row r="164" spans="1:5" s="3" customFormat="1" ht="12.75">
      <c r="A164" s="21" t="s">
        <v>124</v>
      </c>
      <c r="B164" s="21" t="s">
        <v>16</v>
      </c>
      <c r="C164" s="21"/>
      <c r="D164" s="21"/>
      <c r="E164" s="21"/>
    </row>
    <row r="165" spans="1:5" s="3" customFormat="1" ht="20.25" customHeight="1">
      <c r="A165" s="18" t="s">
        <v>24</v>
      </c>
      <c r="B165" s="19">
        <f>COUNTIF(B163:B164,"x")</f>
        <v>2</v>
      </c>
      <c r="C165" s="19">
        <f t="shared" ref="C165:D165" si="25">COUNTIF(C163:C164,"x")</f>
        <v>0</v>
      </c>
      <c r="D165" s="19">
        <f t="shared" si="25"/>
        <v>0</v>
      </c>
      <c r="E165" s="20"/>
    </row>
    <row r="166" spans="1:5" s="3" customFormat="1" ht="17.25" customHeight="1">
      <c r="A166" s="14" t="s">
        <v>25</v>
      </c>
      <c r="B166" s="15"/>
      <c r="C166" s="15"/>
      <c r="D166" s="15"/>
      <c r="E166" s="15"/>
    </row>
    <row r="167" spans="1:5" s="3" customFormat="1" ht="17.25" customHeight="1">
      <c r="A167" s="25" t="s">
        <v>125</v>
      </c>
      <c r="B167" s="25" t="s">
        <v>16</v>
      </c>
      <c r="C167" s="25"/>
      <c r="D167" s="25"/>
      <c r="E167" s="25"/>
    </row>
    <row r="168" spans="1:5" s="3" customFormat="1" ht="25.5">
      <c r="A168" s="21" t="s">
        <v>126</v>
      </c>
      <c r="B168" s="21" t="s">
        <v>16</v>
      </c>
      <c r="C168" s="21"/>
      <c r="D168" s="21"/>
      <c r="E168" s="21"/>
    </row>
    <row r="169" spans="1:5" s="3" customFormat="1" ht="17.25" customHeight="1">
      <c r="A169" s="25" t="s">
        <v>127</v>
      </c>
      <c r="B169" s="25" t="s">
        <v>16</v>
      </c>
      <c r="C169" s="25"/>
      <c r="D169" s="25"/>
      <c r="E169" s="25"/>
    </row>
    <row r="170" spans="1:5" s="3" customFormat="1" ht="17.25" customHeight="1">
      <c r="A170" s="21" t="s">
        <v>128</v>
      </c>
      <c r="B170" s="21" t="s">
        <v>16</v>
      </c>
      <c r="C170" s="21"/>
      <c r="D170" s="21"/>
      <c r="E170" s="21"/>
    </row>
    <row r="171" spans="1:5" s="3" customFormat="1" ht="25.5">
      <c r="A171" s="25" t="s">
        <v>129</v>
      </c>
      <c r="B171" s="25" t="s">
        <v>16</v>
      </c>
      <c r="C171" s="25"/>
      <c r="D171" s="25"/>
      <c r="E171" s="25"/>
    </row>
    <row r="172" spans="1:5" s="3" customFormat="1" ht="27.95" customHeight="1">
      <c r="A172" s="21" t="s">
        <v>130</v>
      </c>
      <c r="B172" s="21" t="s">
        <v>16</v>
      </c>
      <c r="C172" s="21"/>
      <c r="D172" s="21"/>
      <c r="E172" s="21"/>
    </row>
    <row r="173" spans="1:5" s="3" customFormat="1" ht="39.950000000000003" customHeight="1">
      <c r="A173" s="16" t="s">
        <v>131</v>
      </c>
      <c r="B173" s="16" t="s">
        <v>16</v>
      </c>
      <c r="C173" s="16"/>
      <c r="D173" s="16"/>
      <c r="E173" s="16"/>
    </row>
    <row r="174" spans="1:5" s="3" customFormat="1" ht="15.75" customHeight="1">
      <c r="A174" s="17" t="s">
        <v>89</v>
      </c>
      <c r="B174" s="17" t="s">
        <v>16</v>
      </c>
      <c r="C174" s="17"/>
      <c r="D174" s="17"/>
      <c r="E174" s="17"/>
    </row>
    <row r="175" spans="1:5" s="3" customFormat="1" ht="22.5" customHeight="1">
      <c r="A175" s="18" t="s">
        <v>24</v>
      </c>
      <c r="B175" s="19">
        <f>COUNTIF(B167:B174,"x")</f>
        <v>8</v>
      </c>
      <c r="C175" s="19">
        <f t="shared" ref="C175:D175" si="26">COUNTIF(C167:C174,"x")</f>
        <v>0</v>
      </c>
      <c r="D175" s="19">
        <f t="shared" si="26"/>
        <v>0</v>
      </c>
      <c r="E175" s="20"/>
    </row>
    <row r="176" spans="1:5" s="3" customFormat="1" ht="22.5" customHeight="1">
      <c r="A176" s="18" t="s">
        <v>34</v>
      </c>
      <c r="B176" s="19">
        <f>SUM(B165,B175)</f>
        <v>10</v>
      </c>
      <c r="C176" s="19">
        <f t="shared" ref="C176:D176" si="27">SUM(C165,C175)</f>
        <v>0</v>
      </c>
      <c r="D176" s="19">
        <f t="shared" si="27"/>
        <v>0</v>
      </c>
      <c r="E176" s="20"/>
    </row>
    <row r="177" spans="1:5" s="3" customFormat="1" ht="22.5" customHeight="1">
      <c r="A177" s="33" t="s">
        <v>35</v>
      </c>
      <c r="B177" s="34">
        <f>B176/10</f>
        <v>1</v>
      </c>
      <c r="C177" s="34">
        <f t="shared" ref="C177:D177" si="28">C176/10</f>
        <v>0</v>
      </c>
      <c r="D177" s="34">
        <f t="shared" si="28"/>
        <v>0</v>
      </c>
      <c r="E177" s="35"/>
    </row>
    <row r="178" spans="1:5" s="4" customFormat="1" ht="22.5" customHeight="1">
      <c r="A178" s="30"/>
      <c r="B178" s="31"/>
      <c r="C178" s="31"/>
      <c r="D178" s="31"/>
      <c r="E178" s="32"/>
    </row>
    <row r="179" spans="1:5" s="3" customFormat="1" ht="17.25" customHeight="1">
      <c r="A179" s="52" t="s">
        <v>132</v>
      </c>
      <c r="B179" s="52"/>
      <c r="C179" s="52"/>
      <c r="D179" s="52"/>
      <c r="E179" s="52"/>
    </row>
    <row r="180" spans="1:5" s="3" customFormat="1" ht="17.25" customHeight="1">
      <c r="A180" s="14" t="s">
        <v>14</v>
      </c>
      <c r="B180" s="15"/>
      <c r="C180" s="15"/>
      <c r="D180" s="15"/>
      <c r="E180" s="15"/>
    </row>
    <row r="181" spans="1:5" s="3" customFormat="1" ht="25.5">
      <c r="A181" s="24" t="s">
        <v>133</v>
      </c>
      <c r="B181" s="25" t="s">
        <v>16</v>
      </c>
      <c r="C181" s="25"/>
      <c r="D181" s="25"/>
      <c r="E181" s="25"/>
    </row>
    <row r="182" spans="1:5" s="3" customFormat="1" ht="20.25" customHeight="1">
      <c r="A182" s="18" t="s">
        <v>24</v>
      </c>
      <c r="B182" s="19">
        <f>COUNTIF(B181,"x")</f>
        <v>1</v>
      </c>
      <c r="C182" s="19">
        <f t="shared" ref="C182" si="29">COUNTIF(C181,"x")</f>
        <v>0</v>
      </c>
      <c r="D182" s="19">
        <f>COUNTIF(D181,"x")</f>
        <v>0</v>
      </c>
      <c r="E182" s="20"/>
    </row>
    <row r="183" spans="1:5" s="3" customFormat="1" ht="17.25" customHeight="1">
      <c r="A183" s="14" t="s">
        <v>25</v>
      </c>
      <c r="B183" s="15"/>
      <c r="C183" s="15"/>
      <c r="D183" s="15"/>
      <c r="E183" s="15"/>
    </row>
    <row r="184" spans="1:5" s="3" customFormat="1" ht="17.25" customHeight="1">
      <c r="A184" s="25" t="s">
        <v>134</v>
      </c>
      <c r="B184" s="25" t="s">
        <v>16</v>
      </c>
      <c r="C184" s="25"/>
      <c r="D184" s="25"/>
      <c r="E184" s="25"/>
    </row>
    <row r="185" spans="1:5" s="3" customFormat="1" ht="12.75">
      <c r="A185" s="21" t="s">
        <v>135</v>
      </c>
      <c r="B185" s="21" t="s">
        <v>16</v>
      </c>
      <c r="C185" s="21"/>
      <c r="D185" s="21"/>
      <c r="E185" s="21"/>
    </row>
    <row r="186" spans="1:5" s="3" customFormat="1" ht="22.5" customHeight="1">
      <c r="A186" s="25" t="s">
        <v>131</v>
      </c>
      <c r="B186" s="25" t="s">
        <v>16</v>
      </c>
      <c r="C186" s="25"/>
      <c r="D186" s="25"/>
      <c r="E186" s="25"/>
    </row>
    <row r="187" spans="1:5" s="3" customFormat="1" ht="17.25" customHeight="1">
      <c r="A187" s="21" t="s">
        <v>136</v>
      </c>
      <c r="B187" s="21" t="s">
        <v>16</v>
      </c>
      <c r="C187" s="21"/>
      <c r="D187" s="21"/>
      <c r="E187" s="21"/>
    </row>
    <row r="188" spans="1:5" s="3" customFormat="1" ht="12.75">
      <c r="A188" s="25" t="s">
        <v>137</v>
      </c>
      <c r="B188" s="25" t="s">
        <v>16</v>
      </c>
      <c r="C188" s="25"/>
      <c r="D188" s="25"/>
      <c r="E188" s="25"/>
    </row>
    <row r="189" spans="1:5" s="3" customFormat="1" ht="19.5" customHeight="1">
      <c r="A189" s="18" t="s">
        <v>24</v>
      </c>
      <c r="B189" s="19">
        <f>COUNTIF(B184:B188,"x")</f>
        <v>5</v>
      </c>
      <c r="C189" s="19">
        <f t="shared" ref="C189:D189" si="30">COUNTIF(C184:C188,"x")</f>
        <v>0</v>
      </c>
      <c r="D189" s="19">
        <f t="shared" si="30"/>
        <v>0</v>
      </c>
      <c r="E189" s="20"/>
    </row>
    <row r="190" spans="1:5" s="3" customFormat="1" ht="19.5" customHeight="1">
      <c r="A190" s="18" t="s">
        <v>34</v>
      </c>
      <c r="B190" s="19">
        <f>SUM(B182,B189)</f>
        <v>6</v>
      </c>
      <c r="C190" s="19">
        <f t="shared" ref="C190:D190" si="31">SUM(C182,C189)</f>
        <v>0</v>
      </c>
      <c r="D190" s="19">
        <f t="shared" si="31"/>
        <v>0</v>
      </c>
      <c r="E190" s="20"/>
    </row>
    <row r="191" spans="1:5" s="3" customFormat="1" ht="19.5" customHeight="1">
      <c r="A191" s="33" t="s">
        <v>35</v>
      </c>
      <c r="B191" s="34">
        <f>B190/6</f>
        <v>1</v>
      </c>
      <c r="C191" s="34">
        <f t="shared" ref="C191:D191" si="32">C190/6</f>
        <v>0</v>
      </c>
      <c r="D191" s="34">
        <f t="shared" si="32"/>
        <v>0</v>
      </c>
      <c r="E191" s="35"/>
    </row>
    <row r="192" spans="1:5" s="3" customFormat="1" ht="19.5" customHeight="1">
      <c r="A192" s="30"/>
      <c r="B192" s="31"/>
      <c r="C192" s="31"/>
      <c r="D192" s="31"/>
      <c r="E192" s="32"/>
    </row>
    <row r="193" spans="1:5" s="3" customFormat="1" ht="19.5" customHeight="1">
      <c r="A193" s="56" t="s">
        <v>138</v>
      </c>
      <c r="B193" s="56"/>
      <c r="C193" s="56"/>
      <c r="D193" s="56"/>
      <c r="E193" s="56"/>
    </row>
    <row r="194" spans="1:5" s="3" customFormat="1" ht="19.5" customHeight="1">
      <c r="A194" s="15" t="s">
        <v>25</v>
      </c>
      <c r="B194" s="15"/>
      <c r="C194" s="15"/>
      <c r="D194" s="15"/>
      <c r="E194" s="15"/>
    </row>
    <row r="195" spans="1:5" s="3" customFormat="1" ht="19.5" customHeight="1">
      <c r="A195" s="25" t="s">
        <v>139</v>
      </c>
      <c r="B195" s="25" t="s">
        <v>16</v>
      </c>
      <c r="C195" s="25"/>
      <c r="D195" s="25"/>
      <c r="E195" s="25"/>
    </row>
    <row r="196" spans="1:5" s="3" customFormat="1" ht="19.5" customHeight="1">
      <c r="A196" s="26" t="s">
        <v>140</v>
      </c>
      <c r="B196" s="21" t="s">
        <v>16</v>
      </c>
      <c r="C196" s="21"/>
      <c r="D196" s="21"/>
      <c r="E196" s="21"/>
    </row>
    <row r="197" spans="1:5" s="3" customFormat="1" ht="19.5" customHeight="1">
      <c r="A197" s="25" t="s">
        <v>141</v>
      </c>
      <c r="B197" s="25" t="s">
        <v>16</v>
      </c>
      <c r="C197" s="25"/>
      <c r="D197" s="25"/>
      <c r="E197" s="25"/>
    </row>
    <row r="198" spans="1:5" s="3" customFormat="1" ht="19.5" customHeight="1">
      <c r="A198" s="21" t="s">
        <v>142</v>
      </c>
      <c r="B198" s="21" t="s">
        <v>16</v>
      </c>
      <c r="C198" s="21"/>
      <c r="D198" s="21"/>
      <c r="E198" s="21"/>
    </row>
    <row r="199" spans="1:5" s="3" customFormat="1" ht="27.95" customHeight="1">
      <c r="A199" s="25" t="s">
        <v>131</v>
      </c>
      <c r="B199" s="25" t="s">
        <v>16</v>
      </c>
      <c r="C199" s="25"/>
      <c r="D199" s="25"/>
      <c r="E199" s="25"/>
    </row>
    <row r="200" spans="1:5" s="3" customFormat="1" ht="19.5" customHeight="1">
      <c r="A200" s="18" t="s">
        <v>24</v>
      </c>
      <c r="B200" s="19">
        <f>COUNTIF(B195:B199,"x")</f>
        <v>5</v>
      </c>
      <c r="C200" s="19">
        <f t="shared" ref="C200:D200" si="33">COUNTIF(C195:C199,"x")</f>
        <v>0</v>
      </c>
      <c r="D200" s="19">
        <f t="shared" si="33"/>
        <v>0</v>
      </c>
      <c r="E200" s="20"/>
    </row>
    <row r="201" spans="1:5" s="3" customFormat="1" ht="19.5" customHeight="1">
      <c r="A201" s="18" t="s">
        <v>34</v>
      </c>
      <c r="B201" s="19">
        <f>SUM(B200)</f>
        <v>5</v>
      </c>
      <c r="C201" s="19">
        <f t="shared" ref="C201:D201" si="34">SUM(C200)</f>
        <v>0</v>
      </c>
      <c r="D201" s="19">
        <f t="shared" si="34"/>
        <v>0</v>
      </c>
      <c r="E201" s="20"/>
    </row>
    <row r="202" spans="1:5" s="4" customFormat="1" ht="19.5" customHeight="1">
      <c r="A202" s="33" t="s">
        <v>35</v>
      </c>
      <c r="B202" s="34">
        <f>B201/5</f>
        <v>1</v>
      </c>
      <c r="C202" s="34">
        <f t="shared" ref="C202:D202" si="35">C201/5</f>
        <v>0</v>
      </c>
      <c r="D202" s="34">
        <f t="shared" si="35"/>
        <v>0</v>
      </c>
      <c r="E202" s="35"/>
    </row>
    <row r="203" spans="1:5" s="4" customFormat="1" ht="19.5" customHeight="1">
      <c r="A203" s="30"/>
      <c r="B203" s="31"/>
      <c r="C203" s="31"/>
      <c r="D203" s="31"/>
      <c r="E203" s="32"/>
    </row>
    <row r="204" spans="1:5" s="3" customFormat="1" ht="70.5" customHeight="1">
      <c r="A204" s="55" t="s">
        <v>143</v>
      </c>
      <c r="B204" s="55"/>
      <c r="C204" s="55"/>
      <c r="D204" s="55"/>
      <c r="E204" s="55"/>
    </row>
    <row r="205" spans="1:5" s="3" customFormat="1" ht="12.75">
      <c r="A205" s="14" t="s">
        <v>14</v>
      </c>
      <c r="B205" s="15"/>
      <c r="C205" s="15"/>
      <c r="D205" s="15"/>
      <c r="E205" s="15"/>
    </row>
    <row r="206" spans="1:5" s="3" customFormat="1" ht="25.5">
      <c r="A206" s="16" t="s">
        <v>144</v>
      </c>
      <c r="B206" s="16" t="s">
        <v>16</v>
      </c>
      <c r="C206" s="16"/>
      <c r="D206" s="16"/>
      <c r="E206" s="16"/>
    </row>
    <row r="207" spans="1:5" s="3" customFormat="1" ht="38.25">
      <c r="A207" s="17" t="s">
        <v>145</v>
      </c>
      <c r="B207" s="17" t="s">
        <v>16</v>
      </c>
      <c r="C207" s="17"/>
      <c r="D207" s="17"/>
      <c r="E207" s="17"/>
    </row>
    <row r="208" spans="1:5" s="3" customFormat="1" ht="12.75">
      <c r="A208" s="16" t="s">
        <v>146</v>
      </c>
      <c r="B208" s="16" t="s">
        <v>16</v>
      </c>
      <c r="C208" s="16"/>
      <c r="D208" s="16"/>
      <c r="E208" s="16"/>
    </row>
    <row r="209" spans="1:5" s="3" customFormat="1" ht="20.25" customHeight="1">
      <c r="A209" s="18" t="s">
        <v>24</v>
      </c>
      <c r="B209" s="19">
        <f>COUNTIF(B206:B208,"x")</f>
        <v>3</v>
      </c>
      <c r="C209" s="19">
        <f t="shared" ref="C209" si="36">COUNTIF(C207,"x")</f>
        <v>0</v>
      </c>
      <c r="D209" s="19">
        <f>COUNTIF(D207,"x")</f>
        <v>0</v>
      </c>
      <c r="E209" s="20"/>
    </row>
    <row r="210" spans="1:5" s="3" customFormat="1" ht="12.75">
      <c r="A210" s="14" t="s">
        <v>25</v>
      </c>
      <c r="B210" s="15"/>
      <c r="C210" s="15"/>
      <c r="D210" s="15"/>
      <c r="E210" s="15"/>
    </row>
    <row r="211" spans="1:5" s="3" customFormat="1" ht="12.75">
      <c r="A211" s="16" t="s">
        <v>147</v>
      </c>
      <c r="B211" s="16" t="s">
        <v>16</v>
      </c>
      <c r="C211" s="16"/>
      <c r="D211" s="16"/>
      <c r="E211" s="16"/>
    </row>
    <row r="212" spans="1:5" s="3" customFormat="1" ht="12.75">
      <c r="A212" s="17" t="s">
        <v>148</v>
      </c>
      <c r="B212" s="17" t="s">
        <v>16</v>
      </c>
      <c r="C212" s="17"/>
      <c r="D212" s="17"/>
      <c r="E212" s="17"/>
    </row>
    <row r="213" spans="1:5" s="3" customFormat="1" ht="12.75">
      <c r="A213" s="16" t="s">
        <v>149</v>
      </c>
      <c r="B213" s="16" t="s">
        <v>16</v>
      </c>
      <c r="C213" s="16"/>
      <c r="D213" s="16"/>
      <c r="E213" s="16"/>
    </row>
    <row r="214" spans="1:5" s="3" customFormat="1" ht="12.75">
      <c r="A214" s="17" t="s">
        <v>150</v>
      </c>
      <c r="B214" s="17" t="s">
        <v>16</v>
      </c>
      <c r="C214" s="17"/>
      <c r="D214" s="17"/>
      <c r="E214" s="17"/>
    </row>
    <row r="215" spans="1:5" s="3" customFormat="1" ht="12.75">
      <c r="A215" s="16" t="s">
        <v>151</v>
      </c>
      <c r="B215" s="16" t="s">
        <v>16</v>
      </c>
      <c r="C215" s="16"/>
      <c r="D215" s="16"/>
      <c r="E215" s="16"/>
    </row>
    <row r="216" spans="1:5" s="3" customFormat="1" ht="12.75">
      <c r="A216" s="17" t="s">
        <v>152</v>
      </c>
      <c r="B216" s="17" t="s">
        <v>16</v>
      </c>
      <c r="C216" s="17"/>
      <c r="D216" s="17"/>
      <c r="E216" s="17"/>
    </row>
    <row r="217" spans="1:5" s="3" customFormat="1" ht="12.75">
      <c r="A217" s="16" t="s">
        <v>153</v>
      </c>
      <c r="B217" s="16" t="s">
        <v>16</v>
      </c>
      <c r="C217" s="16"/>
      <c r="D217" s="16"/>
      <c r="E217" s="16"/>
    </row>
    <row r="218" spans="1:5" s="3" customFormat="1" ht="12.75">
      <c r="A218" s="17" t="s">
        <v>154</v>
      </c>
      <c r="B218" s="17" t="s">
        <v>16</v>
      </c>
      <c r="C218" s="17"/>
      <c r="D218" s="17"/>
      <c r="E218" s="17"/>
    </row>
    <row r="219" spans="1:5" s="3" customFormat="1" ht="12.75">
      <c r="A219" s="16" t="s">
        <v>155</v>
      </c>
      <c r="B219" s="16" t="s">
        <v>16</v>
      </c>
      <c r="C219" s="16"/>
      <c r="D219" s="16"/>
      <c r="E219" s="16"/>
    </row>
    <row r="220" spans="1:5" s="3" customFormat="1" ht="12.75">
      <c r="A220" s="17" t="s">
        <v>156</v>
      </c>
      <c r="B220" s="17" t="s">
        <v>16</v>
      </c>
      <c r="C220" s="17"/>
      <c r="D220" s="17"/>
      <c r="E220" s="17"/>
    </row>
    <row r="221" spans="1:5" s="3" customFormat="1" ht="12.75">
      <c r="A221" s="16" t="s">
        <v>157</v>
      </c>
      <c r="B221" s="16" t="s">
        <v>16</v>
      </c>
      <c r="C221" s="16"/>
      <c r="D221" s="16"/>
      <c r="E221" s="16"/>
    </row>
    <row r="222" spans="1:5" s="3" customFormat="1" ht="12.75">
      <c r="A222" s="17" t="s">
        <v>158</v>
      </c>
      <c r="B222" s="17" t="s">
        <v>16</v>
      </c>
      <c r="C222" s="17"/>
      <c r="D222" s="17"/>
      <c r="E222" s="17"/>
    </row>
    <row r="223" spans="1:5" s="3" customFormat="1" ht="12.75">
      <c r="A223" s="16" t="s">
        <v>159</v>
      </c>
      <c r="B223" s="16" t="s">
        <v>16</v>
      </c>
      <c r="C223" s="16"/>
      <c r="D223" s="16"/>
      <c r="E223" s="16"/>
    </row>
    <row r="224" spans="1:5" s="3" customFormat="1" ht="12.75">
      <c r="A224" s="17" t="s">
        <v>160</v>
      </c>
      <c r="B224" s="17" t="s">
        <v>16</v>
      </c>
      <c r="C224" s="17"/>
      <c r="D224" s="17"/>
      <c r="E224" s="17"/>
    </row>
    <row r="225" spans="1:5" s="3" customFormat="1" ht="12.75">
      <c r="A225" s="17" t="s">
        <v>161</v>
      </c>
      <c r="B225" s="17" t="s">
        <v>16</v>
      </c>
      <c r="C225" s="17"/>
      <c r="D225" s="17"/>
      <c r="E225" s="17"/>
    </row>
    <row r="226" spans="1:5" s="3" customFormat="1" ht="12.75">
      <c r="A226" s="16" t="s">
        <v>162</v>
      </c>
      <c r="B226" s="16" t="s">
        <v>16</v>
      </c>
      <c r="C226" s="16"/>
      <c r="D226" s="16"/>
      <c r="E226" s="16"/>
    </row>
    <row r="227" spans="1:5" s="3" customFormat="1" ht="12.75">
      <c r="A227" s="17" t="s">
        <v>163</v>
      </c>
      <c r="B227" s="17" t="s">
        <v>16</v>
      </c>
      <c r="C227" s="17"/>
      <c r="D227" s="17"/>
      <c r="E227" s="17"/>
    </row>
    <row r="228" spans="1:5" s="3" customFormat="1" ht="12.75">
      <c r="A228" s="16" t="s">
        <v>164</v>
      </c>
      <c r="B228" s="16" t="s">
        <v>16</v>
      </c>
      <c r="C228" s="16"/>
      <c r="D228" s="16"/>
      <c r="E228" s="16"/>
    </row>
    <row r="229" spans="1:5" s="3" customFormat="1" ht="12.75">
      <c r="A229" s="17" t="s">
        <v>165</v>
      </c>
      <c r="B229" s="17" t="s">
        <v>16</v>
      </c>
      <c r="C229" s="17"/>
      <c r="D229" s="17"/>
      <c r="E229" s="17"/>
    </row>
    <row r="230" spans="1:5" s="3" customFormat="1" ht="12.75">
      <c r="A230" s="16" t="s">
        <v>166</v>
      </c>
      <c r="B230" s="16" t="s">
        <v>16</v>
      </c>
      <c r="C230" s="16"/>
      <c r="D230" s="16"/>
      <c r="E230" s="16"/>
    </row>
    <row r="231" spans="1:5" s="3" customFormat="1" ht="12.75">
      <c r="A231" s="17" t="s">
        <v>167</v>
      </c>
      <c r="B231" s="17" t="s">
        <v>16</v>
      </c>
      <c r="C231" s="17"/>
      <c r="D231" s="17"/>
      <c r="E231" s="17"/>
    </row>
    <row r="232" spans="1:5" s="3" customFormat="1" ht="12.75">
      <c r="A232" s="16" t="s">
        <v>168</v>
      </c>
      <c r="B232" s="16" t="s">
        <v>16</v>
      </c>
      <c r="C232" s="16"/>
      <c r="D232" s="16"/>
      <c r="E232" s="16"/>
    </row>
    <row r="233" spans="1:5" s="3" customFormat="1" ht="19.5" customHeight="1">
      <c r="A233" s="18" t="s">
        <v>24</v>
      </c>
      <c r="B233" s="19">
        <f>COUNTIF(B211:B232,"x")</f>
        <v>22</v>
      </c>
      <c r="C233" s="19">
        <f t="shared" ref="C233:D233" si="37">COUNTIF(C211:C232,"x")</f>
        <v>0</v>
      </c>
      <c r="D233" s="19">
        <f t="shared" si="37"/>
        <v>0</v>
      </c>
      <c r="E233" s="20"/>
    </row>
    <row r="234" spans="1:5" s="3" customFormat="1" ht="19.5" customHeight="1">
      <c r="A234" s="18" t="s">
        <v>34</v>
      </c>
      <c r="B234" s="19">
        <f>SUM(B209,B233)</f>
        <v>25</v>
      </c>
      <c r="C234" s="19">
        <f t="shared" ref="C234:D234" si="38">SUM(C209,C233)</f>
        <v>0</v>
      </c>
      <c r="D234" s="19">
        <f t="shared" si="38"/>
        <v>0</v>
      </c>
      <c r="E234" s="20"/>
    </row>
    <row r="235" spans="1:5" s="3" customFormat="1" ht="19.5" customHeight="1">
      <c r="A235" s="33" t="s">
        <v>35</v>
      </c>
      <c r="B235" s="34">
        <f>B234/25</f>
        <v>1</v>
      </c>
      <c r="C235" s="34">
        <f t="shared" ref="C235:D235" si="39">C234/25</f>
        <v>0</v>
      </c>
      <c r="D235" s="34">
        <f t="shared" si="39"/>
        <v>0</v>
      </c>
      <c r="E235" s="35"/>
    </row>
    <row r="236" spans="1:5" s="4" customFormat="1" ht="19.5" customHeight="1">
      <c r="A236" s="30"/>
      <c r="B236" s="31"/>
      <c r="C236" s="31"/>
      <c r="D236" s="31"/>
      <c r="E236" s="32"/>
    </row>
    <row r="237" spans="1:5" s="3" customFormat="1" ht="25.5" customHeight="1">
      <c r="A237" s="52" t="s">
        <v>169</v>
      </c>
      <c r="B237" s="52"/>
      <c r="C237" s="52"/>
      <c r="D237" s="52"/>
      <c r="E237" s="52"/>
    </row>
    <row r="238" spans="1:5" s="3" customFormat="1" ht="12.75">
      <c r="A238" s="14" t="s">
        <v>14</v>
      </c>
      <c r="B238" s="15"/>
      <c r="C238" s="15"/>
      <c r="D238" s="15"/>
      <c r="E238" s="15"/>
    </row>
    <row r="239" spans="1:5" s="3" customFormat="1" ht="15.75" customHeight="1">
      <c r="A239" s="25" t="s">
        <v>170</v>
      </c>
      <c r="B239" s="25" t="s">
        <v>16</v>
      </c>
      <c r="C239" s="25"/>
      <c r="D239" s="25"/>
      <c r="E239" s="25"/>
    </row>
    <row r="240" spans="1:5" s="3" customFormat="1" ht="28.5" customHeight="1">
      <c r="A240" s="17" t="s">
        <v>171</v>
      </c>
      <c r="B240" s="17" t="s">
        <v>16</v>
      </c>
      <c r="C240" s="17"/>
      <c r="D240" s="17"/>
      <c r="E240" s="17"/>
    </row>
    <row r="241" spans="1:5" s="3" customFormat="1" ht="25.5">
      <c r="A241" s="25" t="s">
        <v>172</v>
      </c>
      <c r="B241" s="25" t="s">
        <v>16</v>
      </c>
      <c r="C241" s="25"/>
      <c r="D241" s="25"/>
      <c r="E241" s="25"/>
    </row>
    <row r="242" spans="1:5" s="3" customFormat="1" ht="17.25" customHeight="1">
      <c r="A242" s="18" t="s">
        <v>24</v>
      </c>
      <c r="B242" s="19">
        <f>COUNTIF(B239:B241,"x")</f>
        <v>3</v>
      </c>
      <c r="C242" s="19">
        <f t="shared" ref="C242:D242" si="40">COUNTIF(C239:C241,"x")</f>
        <v>0</v>
      </c>
      <c r="D242" s="19">
        <f t="shared" si="40"/>
        <v>0</v>
      </c>
      <c r="E242" s="20"/>
    </row>
    <row r="243" spans="1:5" s="3" customFormat="1" ht="12.75">
      <c r="A243" s="14" t="s">
        <v>25</v>
      </c>
      <c r="B243" s="15"/>
      <c r="C243" s="15"/>
      <c r="D243" s="15"/>
      <c r="E243" s="15"/>
    </row>
    <row r="244" spans="1:5" s="3" customFormat="1" ht="25.5">
      <c r="A244" s="16" t="s">
        <v>173</v>
      </c>
      <c r="B244" s="25" t="s">
        <v>16</v>
      </c>
      <c r="C244" s="25"/>
      <c r="D244" s="25"/>
      <c r="E244" s="25"/>
    </row>
    <row r="245" spans="1:5" s="3" customFormat="1" ht="12.75">
      <c r="A245" s="17" t="s">
        <v>174</v>
      </c>
      <c r="B245" s="21"/>
      <c r="C245" s="21"/>
      <c r="D245" s="21" t="s">
        <v>16</v>
      </c>
      <c r="E245" s="21"/>
    </row>
    <row r="246" spans="1:5" s="3" customFormat="1" ht="12.75">
      <c r="A246" s="16" t="s">
        <v>175</v>
      </c>
      <c r="B246" s="25" t="s">
        <v>16</v>
      </c>
      <c r="C246" s="25"/>
      <c r="D246" s="25"/>
      <c r="E246" s="25"/>
    </row>
    <row r="247" spans="1:5" s="3" customFormat="1" ht="18.75" customHeight="1">
      <c r="A247" s="18" t="s">
        <v>24</v>
      </c>
      <c r="B247" s="19">
        <f>COUNTIF(B244:B246,"x")</f>
        <v>2</v>
      </c>
      <c r="C247" s="19">
        <f t="shared" ref="C247:D247" si="41">COUNTIF(C244:C246,"x")</f>
        <v>0</v>
      </c>
      <c r="D247" s="19">
        <f t="shared" si="41"/>
        <v>1</v>
      </c>
      <c r="E247" s="20"/>
    </row>
    <row r="248" spans="1:5" s="3" customFormat="1" ht="18.75" customHeight="1">
      <c r="A248" s="18" t="s">
        <v>34</v>
      </c>
      <c r="B248" s="19">
        <f>SUM(B242,B247)</f>
        <v>5</v>
      </c>
      <c r="C248" s="19">
        <f t="shared" ref="C248:D248" si="42">SUM(C242,C247)</f>
        <v>0</v>
      </c>
      <c r="D248" s="19">
        <f t="shared" si="42"/>
        <v>1</v>
      </c>
      <c r="E248" s="20"/>
    </row>
    <row r="249" spans="1:5" s="3" customFormat="1" ht="18.75" customHeight="1">
      <c r="A249" s="33" t="s">
        <v>35</v>
      </c>
      <c r="B249" s="34">
        <f>B248/6</f>
        <v>0.83333333333333337</v>
      </c>
      <c r="C249" s="34">
        <f t="shared" ref="C249:D249" si="43">C248/6</f>
        <v>0</v>
      </c>
      <c r="D249" s="34">
        <f t="shared" si="43"/>
        <v>0.16666666666666666</v>
      </c>
      <c r="E249" s="35"/>
    </row>
    <row r="250" spans="1:5" s="4" customFormat="1" ht="18.75" customHeight="1">
      <c r="A250" s="30"/>
      <c r="B250" s="31"/>
      <c r="C250" s="31"/>
      <c r="D250" s="31"/>
      <c r="E250" s="32"/>
    </row>
    <row r="251" spans="1:5" s="3" customFormat="1" ht="24.75" customHeight="1">
      <c r="A251" s="52" t="s">
        <v>176</v>
      </c>
      <c r="B251" s="53"/>
      <c r="C251" s="53"/>
      <c r="D251" s="53"/>
      <c r="E251" s="53"/>
    </row>
    <row r="252" spans="1:5" s="3" customFormat="1" ht="17.25" customHeight="1">
      <c r="A252" s="27" t="s">
        <v>177</v>
      </c>
      <c r="B252" s="15"/>
      <c r="C252" s="15"/>
      <c r="D252" s="15"/>
      <c r="E252" s="15"/>
    </row>
    <row r="253" spans="1:5" s="3" customFormat="1" ht="25.5">
      <c r="A253" s="25" t="s">
        <v>178</v>
      </c>
      <c r="B253" s="25" t="s">
        <v>16</v>
      </c>
      <c r="C253" s="25"/>
      <c r="D253" s="25"/>
      <c r="E253" s="25"/>
    </row>
    <row r="254" spans="1:5" s="3" customFormat="1" ht="38.25">
      <c r="A254" s="21" t="s">
        <v>179</v>
      </c>
      <c r="B254" s="21" t="s">
        <v>16</v>
      </c>
      <c r="C254" s="21"/>
      <c r="D254" s="21"/>
      <c r="E254" s="21"/>
    </row>
    <row r="255" spans="1:5" s="3" customFormat="1" ht="21.75" customHeight="1">
      <c r="A255" s="25" t="s">
        <v>180</v>
      </c>
      <c r="B255" s="25" t="s">
        <v>16</v>
      </c>
      <c r="C255" s="25"/>
      <c r="D255" s="25"/>
      <c r="E255" s="25"/>
    </row>
    <row r="256" spans="1:5" s="3" customFormat="1" ht="19.5" customHeight="1">
      <c r="A256" s="18" t="s">
        <v>24</v>
      </c>
      <c r="B256" s="19">
        <f>COUNTIF(B253:B255,"x")</f>
        <v>3</v>
      </c>
      <c r="C256" s="19">
        <f t="shared" ref="C256:D256" si="44">COUNTIF(C253:C255,"x")</f>
        <v>0</v>
      </c>
      <c r="D256" s="19">
        <f t="shared" si="44"/>
        <v>0</v>
      </c>
      <c r="E256" s="20"/>
    </row>
    <row r="257" spans="1:5" s="3" customFormat="1" ht="17.25" customHeight="1">
      <c r="A257" s="14" t="s">
        <v>25</v>
      </c>
      <c r="B257" s="15"/>
      <c r="C257" s="15"/>
      <c r="D257" s="15"/>
      <c r="E257" s="15"/>
    </row>
    <row r="258" spans="1:5" s="3" customFormat="1" ht="17.25" customHeight="1">
      <c r="A258" s="25" t="s">
        <v>181</v>
      </c>
      <c r="B258" s="25" t="s">
        <v>16</v>
      </c>
      <c r="C258" s="25"/>
      <c r="D258" s="25"/>
      <c r="E258" s="25"/>
    </row>
    <row r="259" spans="1:5" s="3" customFormat="1" ht="17.25" customHeight="1">
      <c r="A259" s="21" t="s">
        <v>182</v>
      </c>
      <c r="B259" s="21" t="s">
        <v>16</v>
      </c>
      <c r="C259" s="21"/>
      <c r="D259" s="21"/>
      <c r="E259" s="21"/>
    </row>
    <row r="260" spans="1:5" s="3" customFormat="1" ht="17.25" customHeight="1">
      <c r="A260" s="25" t="s">
        <v>183</v>
      </c>
      <c r="B260" s="25" t="s">
        <v>16</v>
      </c>
      <c r="C260" s="25"/>
      <c r="D260" s="25"/>
      <c r="E260" s="25"/>
    </row>
    <row r="261" spans="1:5" s="3" customFormat="1" ht="17.25" customHeight="1">
      <c r="A261" s="21" t="s">
        <v>184</v>
      </c>
      <c r="B261" s="21" t="s">
        <v>16</v>
      </c>
      <c r="C261" s="21"/>
      <c r="D261" s="21"/>
      <c r="E261" s="21"/>
    </row>
    <row r="262" spans="1:5" s="3" customFormat="1" ht="17.25" customHeight="1">
      <c r="A262" s="25" t="s">
        <v>185</v>
      </c>
      <c r="B262" s="25" t="s">
        <v>16</v>
      </c>
      <c r="C262" s="25"/>
      <c r="D262" s="25"/>
      <c r="E262" s="25"/>
    </row>
    <row r="263" spans="1:5" s="3" customFormat="1" ht="12.75">
      <c r="A263" s="21" t="s">
        <v>57</v>
      </c>
      <c r="B263" s="21" t="s">
        <v>16</v>
      </c>
      <c r="C263" s="21"/>
      <c r="D263" s="21"/>
      <c r="E263" s="21"/>
    </row>
    <row r="264" spans="1:5" s="3" customFormat="1" ht="27.6" customHeight="1">
      <c r="A264" s="25" t="s">
        <v>186</v>
      </c>
      <c r="B264" s="25" t="s">
        <v>16</v>
      </c>
      <c r="C264" s="25"/>
      <c r="D264" s="25"/>
      <c r="E264" s="25"/>
    </row>
    <row r="265" spans="1:5" s="3" customFormat="1" ht="17.25" customHeight="1">
      <c r="A265" s="21" t="s">
        <v>187</v>
      </c>
      <c r="B265" s="21" t="s">
        <v>16</v>
      </c>
      <c r="C265" s="21"/>
      <c r="D265" s="21"/>
      <c r="E265" s="21"/>
    </row>
    <row r="266" spans="1:5" s="3" customFormat="1" ht="17.25" customHeight="1">
      <c r="A266" s="25" t="s">
        <v>188</v>
      </c>
      <c r="B266" s="25" t="s">
        <v>16</v>
      </c>
      <c r="C266" s="25"/>
      <c r="D266" s="25"/>
      <c r="E266" s="25"/>
    </row>
    <row r="267" spans="1:5" s="3" customFormat="1" ht="17.25" customHeight="1">
      <c r="A267" s="21" t="s">
        <v>189</v>
      </c>
      <c r="B267" s="21" t="s">
        <v>16</v>
      </c>
      <c r="C267" s="21"/>
      <c r="D267" s="21"/>
      <c r="E267" s="21"/>
    </row>
    <row r="268" spans="1:5" s="3" customFormat="1" ht="17.25" customHeight="1">
      <c r="A268" s="18" t="s">
        <v>35</v>
      </c>
      <c r="B268" s="19">
        <f>COUNTIF(B258:B267,"x")</f>
        <v>10</v>
      </c>
      <c r="C268" s="19">
        <f t="shared" ref="C268:D268" si="45">COUNTIF(C258:C267,"x")</f>
        <v>0</v>
      </c>
      <c r="D268" s="19">
        <f t="shared" si="45"/>
        <v>0</v>
      </c>
      <c r="E268" s="20"/>
    </row>
    <row r="269" spans="1:5" s="3" customFormat="1" ht="17.25" customHeight="1">
      <c r="A269" s="18" t="s">
        <v>34</v>
      </c>
      <c r="B269" s="19">
        <f>SUM(B256,B268)</f>
        <v>13</v>
      </c>
      <c r="C269" s="19">
        <f t="shared" ref="C269:D269" si="46">SUM(C256,C268)</f>
        <v>0</v>
      </c>
      <c r="D269" s="19">
        <f t="shared" si="46"/>
        <v>0</v>
      </c>
      <c r="E269" s="20"/>
    </row>
    <row r="270" spans="1:5" s="3" customFormat="1" ht="17.25" customHeight="1">
      <c r="A270" s="33" t="s">
        <v>35</v>
      </c>
      <c r="B270" s="34">
        <f>B269/13</f>
        <v>1</v>
      </c>
      <c r="C270" s="34">
        <f t="shared" ref="C270:D270" si="47">C269/13</f>
        <v>0</v>
      </c>
      <c r="D270" s="34">
        <f t="shared" si="47"/>
        <v>0</v>
      </c>
      <c r="E270" s="35"/>
    </row>
    <row r="271" spans="1:5" s="4" customFormat="1" ht="17.25" customHeight="1">
      <c r="A271" s="30"/>
      <c r="B271" s="31"/>
      <c r="C271" s="31"/>
      <c r="D271" s="31"/>
      <c r="E271" s="32"/>
    </row>
    <row r="272" spans="1:5" s="3" customFormat="1" ht="17.25" customHeight="1">
      <c r="A272" s="52" t="s">
        <v>190</v>
      </c>
      <c r="B272" s="53"/>
      <c r="C272" s="53"/>
      <c r="D272" s="53"/>
      <c r="E272" s="53"/>
    </row>
    <row r="273" spans="1:5" s="3" customFormat="1" ht="17.25" customHeight="1">
      <c r="A273" s="14" t="s">
        <v>14</v>
      </c>
      <c r="B273" s="15"/>
      <c r="C273" s="15"/>
      <c r="D273" s="15"/>
      <c r="E273" s="15"/>
    </row>
    <row r="274" spans="1:5" s="3" customFormat="1" ht="25.5">
      <c r="A274" s="26" t="s">
        <v>191</v>
      </c>
      <c r="B274" s="21" t="s">
        <v>16</v>
      </c>
      <c r="C274" s="21"/>
      <c r="D274" s="21"/>
      <c r="E274" s="21"/>
    </row>
    <row r="275" spans="1:5" s="3" customFormat="1" ht="24" customHeight="1">
      <c r="A275" s="18" t="s">
        <v>24</v>
      </c>
      <c r="B275" s="19">
        <f>COUNTIF(B274,"x")</f>
        <v>1</v>
      </c>
      <c r="C275" s="19">
        <f t="shared" ref="C275:D275" si="48">COUNTIF(C274,"x")</f>
        <v>0</v>
      </c>
      <c r="D275" s="19">
        <f t="shared" si="48"/>
        <v>0</v>
      </c>
      <c r="E275" s="20"/>
    </row>
    <row r="276" spans="1:5" s="3" customFormat="1" ht="17.25" customHeight="1">
      <c r="A276" s="14" t="s">
        <v>25</v>
      </c>
      <c r="B276" s="15"/>
      <c r="C276" s="15"/>
      <c r="D276" s="15"/>
      <c r="E276" s="15"/>
    </row>
    <row r="277" spans="1:5" s="3" customFormat="1" ht="17.25" customHeight="1">
      <c r="A277" s="16" t="s">
        <v>192</v>
      </c>
      <c r="B277" s="25" t="s">
        <v>16</v>
      </c>
      <c r="C277" s="25"/>
      <c r="D277" s="25"/>
      <c r="E277" s="25"/>
    </row>
    <row r="278" spans="1:5" s="3" customFormat="1" ht="17.25" customHeight="1">
      <c r="A278" s="17" t="s">
        <v>193</v>
      </c>
      <c r="B278" s="21" t="s">
        <v>16</v>
      </c>
      <c r="C278" s="21"/>
      <c r="D278" s="21"/>
      <c r="E278" s="21"/>
    </row>
    <row r="279" spans="1:5" s="3" customFormat="1" ht="17.25" customHeight="1">
      <c r="A279" s="18" t="s">
        <v>24</v>
      </c>
      <c r="B279" s="19">
        <f>COUNTIF(B277:B278,"x")</f>
        <v>2</v>
      </c>
      <c r="C279" s="19">
        <f t="shared" ref="C279:D279" si="49">COUNTIF(C277:C278,"x")</f>
        <v>0</v>
      </c>
      <c r="D279" s="19">
        <f t="shared" si="49"/>
        <v>0</v>
      </c>
      <c r="E279" s="20"/>
    </row>
    <row r="280" spans="1:5" s="3" customFormat="1" ht="17.25" customHeight="1">
      <c r="A280" s="18" t="s">
        <v>34</v>
      </c>
      <c r="B280" s="19">
        <f>SUM(B275,B279)</f>
        <v>3</v>
      </c>
      <c r="C280" s="19">
        <f t="shared" ref="C280:D280" si="50">SUM(C275,C279)</f>
        <v>0</v>
      </c>
      <c r="D280" s="19">
        <f t="shared" si="50"/>
        <v>0</v>
      </c>
      <c r="E280" s="20"/>
    </row>
    <row r="281" spans="1:5" s="3" customFormat="1" ht="17.25" customHeight="1">
      <c r="A281" s="33" t="s">
        <v>35</v>
      </c>
      <c r="B281" s="34">
        <f>B280/3</f>
        <v>1</v>
      </c>
      <c r="C281" s="34">
        <f t="shared" ref="C281:D281" si="51">C280/3</f>
        <v>0</v>
      </c>
      <c r="D281" s="34">
        <f t="shared" si="51"/>
        <v>0</v>
      </c>
      <c r="E281" s="35"/>
    </row>
    <row r="282" spans="1:5" s="4" customFormat="1" ht="17.25" customHeight="1">
      <c r="A282" s="30"/>
      <c r="B282" s="31"/>
      <c r="C282" s="31"/>
      <c r="D282" s="31"/>
      <c r="E282" s="32"/>
    </row>
    <row r="283" spans="1:5" s="3" customFormat="1" ht="17.25" customHeight="1">
      <c r="A283" s="52" t="s">
        <v>194</v>
      </c>
      <c r="B283" s="53"/>
      <c r="C283" s="53"/>
      <c r="D283" s="53"/>
      <c r="E283" s="53"/>
    </row>
    <row r="284" spans="1:5" s="3" customFormat="1" ht="17.25" customHeight="1">
      <c r="A284" s="17" t="s">
        <v>195</v>
      </c>
      <c r="B284" s="21" t="s">
        <v>16</v>
      </c>
      <c r="C284" s="21"/>
      <c r="D284" s="21"/>
      <c r="E284" s="21"/>
    </row>
    <row r="285" spans="1:5" s="3" customFormat="1" ht="17.25" customHeight="1">
      <c r="A285" s="16" t="s">
        <v>196</v>
      </c>
      <c r="B285" s="25" t="s">
        <v>16</v>
      </c>
      <c r="C285" s="25"/>
      <c r="D285" s="25"/>
      <c r="E285" s="25"/>
    </row>
    <row r="286" spans="1:5" s="3" customFormat="1" ht="17.25" customHeight="1">
      <c r="A286" s="17" t="s">
        <v>197</v>
      </c>
      <c r="B286" s="21" t="s">
        <v>16</v>
      </c>
      <c r="C286" s="21"/>
      <c r="D286" s="21"/>
      <c r="E286" s="21"/>
    </row>
    <row r="287" spans="1:5" s="3" customFormat="1" ht="17.25" customHeight="1">
      <c r="A287" s="16" t="s">
        <v>198</v>
      </c>
      <c r="B287" s="25" t="s">
        <v>16</v>
      </c>
      <c r="C287" s="25"/>
      <c r="D287" s="25"/>
      <c r="E287" s="25"/>
    </row>
    <row r="288" spans="1:5" s="3" customFormat="1" ht="17.25" customHeight="1">
      <c r="A288" s="17" t="s">
        <v>199</v>
      </c>
      <c r="B288" s="21" t="s">
        <v>16</v>
      </c>
      <c r="C288" s="21"/>
      <c r="D288" s="21"/>
      <c r="E288" s="21"/>
    </row>
    <row r="289" spans="1:5" s="3" customFormat="1" ht="17.25" customHeight="1">
      <c r="A289" s="16" t="s">
        <v>200</v>
      </c>
      <c r="B289" s="25" t="s">
        <v>16</v>
      </c>
      <c r="C289" s="25"/>
      <c r="D289" s="25"/>
      <c r="E289" s="25"/>
    </row>
    <row r="290" spans="1:5" s="3" customFormat="1" ht="17.25" customHeight="1">
      <c r="A290" s="17" t="s">
        <v>201</v>
      </c>
      <c r="B290" s="21" t="s">
        <v>16</v>
      </c>
      <c r="C290" s="21"/>
      <c r="D290" s="21"/>
      <c r="E290" s="21"/>
    </row>
    <row r="291" spans="1:5" s="3" customFormat="1" ht="17.25" customHeight="1">
      <c r="A291" s="16" t="s">
        <v>202</v>
      </c>
      <c r="B291" s="25" t="s">
        <v>16</v>
      </c>
      <c r="C291" s="25"/>
      <c r="D291" s="25"/>
      <c r="E291" s="25"/>
    </row>
    <row r="292" spans="1:5" s="3" customFormat="1" ht="17.25" customHeight="1">
      <c r="A292" s="17" t="s">
        <v>203</v>
      </c>
      <c r="B292" s="21" t="s">
        <v>16</v>
      </c>
      <c r="C292" s="21"/>
      <c r="D292" s="21"/>
      <c r="E292" s="21"/>
    </row>
    <row r="293" spans="1:5" s="3" customFormat="1" ht="17.25" customHeight="1">
      <c r="A293" s="16" t="s">
        <v>204</v>
      </c>
      <c r="B293" s="25" t="s">
        <v>16</v>
      </c>
      <c r="C293" s="25"/>
      <c r="D293" s="25"/>
      <c r="E293" s="25"/>
    </row>
    <row r="294" spans="1:5" s="3" customFormat="1" ht="23.25" customHeight="1">
      <c r="A294" s="18" t="s">
        <v>24</v>
      </c>
      <c r="B294" s="19">
        <f>COUNTIF(B284:B293,"x")</f>
        <v>10</v>
      </c>
      <c r="C294" s="19">
        <f t="shared" ref="C294:D294" si="52">COUNTIF(C284:C293,"x")</f>
        <v>0</v>
      </c>
      <c r="D294" s="19">
        <f t="shared" si="52"/>
        <v>0</v>
      </c>
      <c r="E294" s="20"/>
    </row>
    <row r="295" spans="1:5">
      <c r="A295" s="18" t="s">
        <v>34</v>
      </c>
      <c r="B295" s="19">
        <f>B294</f>
        <v>10</v>
      </c>
      <c r="C295" s="19">
        <f t="shared" ref="C295:D295" si="53">C294</f>
        <v>0</v>
      </c>
      <c r="D295" s="19">
        <f t="shared" si="53"/>
        <v>0</v>
      </c>
      <c r="E295" s="20"/>
    </row>
    <row r="296" spans="1:5">
      <c r="A296" s="18" t="s">
        <v>35</v>
      </c>
      <c r="B296" s="22">
        <f>B295/10</f>
        <v>1</v>
      </c>
      <c r="C296" s="22">
        <f t="shared" ref="C296:D296" si="54">C295/10</f>
        <v>0</v>
      </c>
      <c r="D296" s="22">
        <f t="shared" si="54"/>
        <v>0</v>
      </c>
      <c r="E296" s="20"/>
    </row>
    <row r="298" spans="1:5">
      <c r="A298" s="18" t="s">
        <v>205</v>
      </c>
      <c r="B298" s="18">
        <f>SUM(B295,B280,B269,B248,B234,B201,B190,B176,B158,B129,B102,B72,B57,B47,B28)</f>
        <v>173</v>
      </c>
      <c r="C298" s="18">
        <f t="shared" ref="C298:D298" si="55">SUM(C295,C280,C269,C248,C234,C201,C190,C176,C158,C129,C102,C72,C57,C47,C28)</f>
        <v>1</v>
      </c>
      <c r="D298" s="18">
        <f t="shared" si="55"/>
        <v>1</v>
      </c>
    </row>
    <row r="299" spans="1:5">
      <c r="A299" s="18" t="s">
        <v>35</v>
      </c>
      <c r="B299" s="28">
        <f>B298/175</f>
        <v>0.98857142857142855</v>
      </c>
      <c r="C299" s="28">
        <f t="shared" ref="C299:D299" si="56">C298/175</f>
        <v>5.7142857142857143E-3</v>
      </c>
      <c r="D299" s="28">
        <f t="shared" si="56"/>
        <v>5.7142857142857143E-3</v>
      </c>
    </row>
  </sheetData>
  <mergeCells count="21">
    <mergeCell ref="A1:G1"/>
    <mergeCell ref="A5:A6"/>
    <mergeCell ref="A3:E3"/>
    <mergeCell ref="B5:D5"/>
    <mergeCell ref="A4:E4"/>
    <mergeCell ref="E5:E6"/>
    <mergeCell ref="A283:E283"/>
    <mergeCell ref="A7:E7"/>
    <mergeCell ref="A161:E161"/>
    <mergeCell ref="A132:E132"/>
    <mergeCell ref="A105:E105"/>
    <mergeCell ref="A251:E251"/>
    <mergeCell ref="A237:E237"/>
    <mergeCell ref="A204:E204"/>
    <mergeCell ref="A193:E193"/>
    <mergeCell ref="A179:E179"/>
    <mergeCell ref="A31:E31"/>
    <mergeCell ref="A50:E50"/>
    <mergeCell ref="A60:E60"/>
    <mergeCell ref="A75:E75"/>
    <mergeCell ref="A272:E272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5"/>
  <sheetViews>
    <sheetView showGridLines="0" tabSelected="1" zoomScaleNormal="100" workbookViewId="0">
      <selection activeCell="F53" sqref="F53"/>
    </sheetView>
  </sheetViews>
  <sheetFormatPr defaultRowHeight="15"/>
  <cols>
    <col min="1" max="1" width="57.7109375" customWidth="1"/>
    <col min="2" max="2" width="19.28515625" customWidth="1"/>
    <col min="3" max="3" width="18.7109375" customWidth="1"/>
    <col min="4" max="4" width="18.140625" customWidth="1"/>
    <col min="5" max="5" width="28.5703125" customWidth="1"/>
    <col min="6" max="6" width="46.42578125" customWidth="1"/>
  </cols>
  <sheetData>
    <row r="1" spans="1:9" s="1" customFormat="1" ht="69.75" customHeight="1" thickBot="1">
      <c r="A1" s="47"/>
      <c r="B1" s="47"/>
      <c r="C1" s="47"/>
      <c r="D1" s="47"/>
      <c r="E1" s="47"/>
      <c r="F1" s="47"/>
      <c r="G1" s="47"/>
    </row>
    <row r="2" spans="1:9" s="3" customFormat="1" ht="84" customHeight="1"/>
    <row r="3" spans="1:9" s="2" customFormat="1" ht="112.5" customHeight="1">
      <c r="A3" s="66" t="s">
        <v>206</v>
      </c>
      <c r="B3" s="67"/>
      <c r="C3" s="67"/>
      <c r="D3" s="67"/>
      <c r="E3" s="67"/>
    </row>
    <row r="4" spans="1:9" s="2" customFormat="1" ht="26.25" customHeight="1">
      <c r="A4" s="68" t="s">
        <v>6</v>
      </c>
      <c r="B4" s="68"/>
      <c r="C4" s="68"/>
      <c r="D4" s="68"/>
      <c r="E4" s="68"/>
    </row>
    <row r="5" spans="1:9" s="3" customFormat="1" ht="17.25" customHeight="1">
      <c r="A5" s="57" t="s">
        <v>7</v>
      </c>
      <c r="B5" s="57" t="s">
        <v>8</v>
      </c>
      <c r="C5" s="57"/>
      <c r="D5" s="57"/>
      <c r="E5" s="57" t="s">
        <v>9</v>
      </c>
    </row>
    <row r="6" spans="1:9" s="3" customFormat="1" ht="25.5">
      <c r="A6" s="57"/>
      <c r="B6" s="13" t="s">
        <v>10</v>
      </c>
      <c r="C6" s="13" t="s">
        <v>11</v>
      </c>
      <c r="D6" s="13" t="s">
        <v>12</v>
      </c>
      <c r="E6" s="57"/>
      <c r="F6" s="11"/>
      <c r="G6" s="11"/>
      <c r="H6" s="11"/>
      <c r="I6" s="11"/>
    </row>
    <row r="7" spans="1:9" s="3" customFormat="1" ht="17.25" customHeight="1">
      <c r="A7" s="14" t="s">
        <v>207</v>
      </c>
      <c r="B7" s="15"/>
      <c r="C7" s="15"/>
      <c r="D7" s="15"/>
      <c r="E7" s="15"/>
    </row>
    <row r="8" spans="1:9" s="3" customFormat="1" ht="17.25" customHeight="1">
      <c r="A8" s="16" t="s">
        <v>208</v>
      </c>
      <c r="B8" s="25" t="s">
        <v>16</v>
      </c>
      <c r="C8" s="25"/>
      <c r="D8" s="25"/>
      <c r="E8" s="25"/>
    </row>
    <row r="9" spans="1:9" s="3" customFormat="1" ht="17.25" customHeight="1">
      <c r="A9" s="17" t="s">
        <v>209</v>
      </c>
      <c r="B9" s="21" t="s">
        <v>16</v>
      </c>
      <c r="C9" s="21"/>
      <c r="D9" s="21"/>
      <c r="E9" s="21"/>
    </row>
    <row r="10" spans="1:9" s="3" customFormat="1" ht="17.25" customHeight="1">
      <c r="A10" s="18" t="s">
        <v>24</v>
      </c>
      <c r="B10" s="19">
        <f>COUNTIF(B8:B9,"x")</f>
        <v>2</v>
      </c>
      <c r="C10" s="19">
        <f t="shared" ref="C10:D10" si="0">COUNTIF(C8:C9,"x")</f>
        <v>0</v>
      </c>
      <c r="D10" s="19">
        <f t="shared" si="0"/>
        <v>0</v>
      </c>
      <c r="E10" s="20"/>
    </row>
    <row r="11" spans="1:9" s="3" customFormat="1" ht="17.25" customHeight="1">
      <c r="A11" s="63" t="s">
        <v>210</v>
      </c>
      <c r="B11" s="64"/>
      <c r="C11" s="64"/>
      <c r="D11" s="64"/>
      <c r="E11" s="65"/>
    </row>
    <row r="12" spans="1:9" s="3" customFormat="1" ht="17.25" customHeight="1">
      <c r="A12" s="16" t="s">
        <v>211</v>
      </c>
      <c r="B12" s="16" t="s">
        <v>16</v>
      </c>
      <c r="C12" s="16"/>
      <c r="D12" s="16"/>
      <c r="E12" s="16"/>
    </row>
    <row r="13" spans="1:9" s="3" customFormat="1" ht="17.25" customHeight="1">
      <c r="A13" s="17" t="s">
        <v>212</v>
      </c>
      <c r="B13" s="17" t="s">
        <v>16</v>
      </c>
      <c r="C13" s="17"/>
      <c r="D13" s="17"/>
      <c r="E13" s="17"/>
    </row>
    <row r="14" spans="1:9" s="3" customFormat="1" ht="17.25" customHeight="1">
      <c r="A14" s="25" t="s">
        <v>213</v>
      </c>
      <c r="B14" s="25" t="s">
        <v>16</v>
      </c>
      <c r="C14" s="25"/>
      <c r="D14" s="25"/>
      <c r="E14" s="25"/>
    </row>
    <row r="15" spans="1:9" s="3" customFormat="1" ht="17.25" customHeight="1">
      <c r="A15" s="21" t="s">
        <v>214</v>
      </c>
      <c r="B15" s="21" t="s">
        <v>16</v>
      </c>
      <c r="C15" s="21"/>
      <c r="D15" s="21"/>
      <c r="E15" s="21"/>
    </row>
    <row r="16" spans="1:9" s="3" customFormat="1" ht="17.25" customHeight="1">
      <c r="A16" s="18" t="s">
        <v>24</v>
      </c>
      <c r="B16" s="19">
        <f>COUNTIF(B12:B15,"x")</f>
        <v>4</v>
      </c>
      <c r="C16" s="19">
        <f>COUNTIF(C12:C15,"x")</f>
        <v>0</v>
      </c>
      <c r="D16" s="19">
        <f>COUNTIF(D12:D15,"x")</f>
        <v>0</v>
      </c>
      <c r="E16" s="20"/>
    </row>
    <row r="17" spans="1:5" s="3" customFormat="1" ht="20.25" customHeight="1">
      <c r="A17" s="60" t="s">
        <v>215</v>
      </c>
      <c r="B17" s="61"/>
      <c r="C17" s="61"/>
      <c r="D17" s="61"/>
      <c r="E17" s="62"/>
    </row>
    <row r="18" spans="1:5" s="3" customFormat="1" ht="17.25" customHeight="1">
      <c r="A18" s="69" t="s">
        <v>216</v>
      </c>
      <c r="B18" s="70"/>
      <c r="C18" s="70"/>
      <c r="D18" s="70"/>
      <c r="E18" s="70"/>
    </row>
    <row r="19" spans="1:5" s="3" customFormat="1" ht="17.25" customHeight="1">
      <c r="A19" s="16" t="s">
        <v>217</v>
      </c>
      <c r="B19" s="25" t="s">
        <v>16</v>
      </c>
      <c r="C19" s="25"/>
      <c r="D19" s="25"/>
      <c r="E19" s="25"/>
    </row>
    <row r="20" spans="1:5" s="3" customFormat="1" ht="17.25" customHeight="1">
      <c r="A20" s="17" t="s">
        <v>218</v>
      </c>
      <c r="B20" s="21" t="s">
        <v>16</v>
      </c>
      <c r="C20" s="21"/>
      <c r="D20" s="21"/>
      <c r="E20" s="21"/>
    </row>
    <row r="21" spans="1:5" s="3" customFormat="1" ht="17.25" customHeight="1">
      <c r="A21" s="17" t="s">
        <v>219</v>
      </c>
      <c r="B21" s="21" t="s">
        <v>16</v>
      </c>
      <c r="C21" s="21"/>
      <c r="D21" s="21"/>
      <c r="E21" s="21"/>
    </row>
    <row r="22" spans="1:5" s="3" customFormat="1" ht="17.25" customHeight="1">
      <c r="A22" s="16" t="s">
        <v>220</v>
      </c>
      <c r="B22" s="25" t="s">
        <v>16</v>
      </c>
      <c r="C22" s="25"/>
      <c r="D22" s="25"/>
      <c r="E22" s="25"/>
    </row>
    <row r="23" spans="1:5" s="3" customFormat="1" ht="17.25" customHeight="1">
      <c r="A23" s="17" t="s">
        <v>221</v>
      </c>
      <c r="B23" s="21" t="s">
        <v>16</v>
      </c>
      <c r="C23" s="21"/>
      <c r="D23" s="21"/>
      <c r="E23" s="21"/>
    </row>
    <row r="24" spans="1:5" s="3" customFormat="1" ht="17.25" customHeight="1">
      <c r="A24" s="16" t="s">
        <v>222</v>
      </c>
      <c r="B24" s="25" t="s">
        <v>16</v>
      </c>
      <c r="C24" s="25"/>
      <c r="D24" s="25"/>
      <c r="E24" s="25"/>
    </row>
    <row r="25" spans="1:5" s="3" customFormat="1" ht="17.25" customHeight="1">
      <c r="A25" s="17" t="s">
        <v>223</v>
      </c>
      <c r="B25" s="21" t="s">
        <v>16</v>
      </c>
      <c r="C25" s="21"/>
      <c r="D25" s="21"/>
      <c r="E25" s="21"/>
    </row>
    <row r="26" spans="1:5" s="3" customFormat="1" ht="17.25" customHeight="1">
      <c r="A26" s="17" t="s">
        <v>224</v>
      </c>
      <c r="B26" s="21"/>
      <c r="C26" s="21"/>
      <c r="D26" s="21"/>
      <c r="E26" s="21"/>
    </row>
    <row r="27" spans="1:5" s="3" customFormat="1" ht="17.25" customHeight="1">
      <c r="A27" s="16" t="s">
        <v>225</v>
      </c>
      <c r="B27" s="25" t="s">
        <v>16</v>
      </c>
      <c r="C27" s="25"/>
      <c r="D27" s="25"/>
      <c r="E27" s="25"/>
    </row>
    <row r="28" spans="1:5" s="3" customFormat="1" ht="17.25" customHeight="1">
      <c r="A28" s="18" t="s">
        <v>24</v>
      </c>
      <c r="B28" s="19">
        <f>COUNTIF(B19:B27,"x")</f>
        <v>8</v>
      </c>
      <c r="C28" s="19">
        <f>COUNTIF(C19:C27,"x")</f>
        <v>0</v>
      </c>
      <c r="D28" s="19">
        <f>COUNTIF(D19:D27,"x")</f>
        <v>0</v>
      </c>
      <c r="E28" s="20"/>
    </row>
    <row r="29" spans="1:5" s="3" customFormat="1" ht="25.5" customHeight="1">
      <c r="A29" s="71" t="s">
        <v>226</v>
      </c>
      <c r="B29" s="72"/>
      <c r="C29" s="72"/>
      <c r="D29" s="72"/>
      <c r="E29" s="72"/>
    </row>
    <row r="30" spans="1:5" s="3" customFormat="1" ht="17.25" customHeight="1">
      <c r="A30" s="26" t="s">
        <v>227</v>
      </c>
      <c r="B30" s="21" t="s">
        <v>16</v>
      </c>
      <c r="C30" s="21"/>
      <c r="D30" s="21"/>
      <c r="E30" s="21"/>
    </row>
    <row r="31" spans="1:5" s="3" customFormat="1" ht="17.25" customHeight="1">
      <c r="A31" s="18" t="s">
        <v>24</v>
      </c>
      <c r="B31" s="18">
        <f>COUNTIF(B30,"x")</f>
        <v>1</v>
      </c>
      <c r="C31" s="18">
        <f t="shared" ref="C31:D31" si="1">COUNTIF(C30,"x")</f>
        <v>0</v>
      </c>
      <c r="D31" s="18">
        <f t="shared" si="1"/>
        <v>0</v>
      </c>
      <c r="E31" s="18"/>
    </row>
    <row r="32" spans="1:5" s="3" customFormat="1" ht="17.25" customHeight="1">
      <c r="A32" s="60" t="s">
        <v>228</v>
      </c>
      <c r="B32" s="61"/>
      <c r="C32" s="61"/>
      <c r="D32" s="61"/>
      <c r="E32" s="62"/>
    </row>
    <row r="33" spans="1:8" s="3" customFormat="1" ht="17.25" customHeight="1">
      <c r="A33" s="25" t="s">
        <v>229</v>
      </c>
      <c r="B33" s="25" t="s">
        <v>16</v>
      </c>
      <c r="C33" s="25"/>
      <c r="D33" s="25"/>
      <c r="E33" s="25"/>
    </row>
    <row r="34" spans="1:8" s="3" customFormat="1" ht="17.25" customHeight="1">
      <c r="A34" s="21" t="s">
        <v>230</v>
      </c>
      <c r="B34" s="21"/>
      <c r="C34" s="21" t="s">
        <v>16</v>
      </c>
      <c r="D34" s="21"/>
      <c r="E34" s="21"/>
    </row>
    <row r="35" spans="1:8" s="3" customFormat="1" ht="17.25" customHeight="1">
      <c r="A35" s="25" t="s">
        <v>231</v>
      </c>
      <c r="B35" s="25" t="s">
        <v>16</v>
      </c>
      <c r="C35" s="25"/>
      <c r="D35" s="25"/>
      <c r="E35" s="25"/>
    </row>
    <row r="36" spans="1:8" s="3" customFormat="1" ht="17.25" customHeight="1">
      <c r="A36" s="18" t="s">
        <v>24</v>
      </c>
      <c r="B36" s="19">
        <f>COUNTIF(B25:B35,"x")</f>
        <v>5</v>
      </c>
      <c r="C36" s="19">
        <f>COUNTIF(C25:C35,"x")</f>
        <v>1</v>
      </c>
      <c r="D36" s="19">
        <f>COUNTIF(D25:D35,"x")</f>
        <v>0</v>
      </c>
      <c r="E36" s="20"/>
      <c r="F36" s="4"/>
      <c r="G36" s="4"/>
      <c r="H36" s="4"/>
    </row>
    <row r="37" spans="1:8" s="3" customFormat="1" ht="17.25" customHeight="1">
      <c r="A37" s="18" t="s">
        <v>232</v>
      </c>
      <c r="B37" s="19">
        <f>SUM(B36,B28,B16,B10)</f>
        <v>19</v>
      </c>
      <c r="C37" s="19">
        <f>SUM(C36,C28,C16,C10)</f>
        <v>1</v>
      </c>
      <c r="D37" s="19">
        <f>SUM(D36,D28,D16,D10)</f>
        <v>0</v>
      </c>
      <c r="E37" s="19"/>
    </row>
    <row r="38" spans="1:8" s="3" customFormat="1" ht="17.25" customHeight="1">
      <c r="A38" s="18" t="s">
        <v>35</v>
      </c>
      <c r="B38" s="22">
        <f>B37/19</f>
        <v>1</v>
      </c>
      <c r="C38" s="22">
        <f t="shared" ref="C38:D38" si="2">C37/19</f>
        <v>5.2631578947368418E-2</v>
      </c>
      <c r="D38" s="22">
        <f t="shared" si="2"/>
        <v>0</v>
      </c>
      <c r="E38" s="19"/>
    </row>
    <row r="39" spans="1:8" s="3" customFormat="1" ht="22.5" customHeight="1">
      <c r="A39" s="73"/>
      <c r="B39" s="74"/>
      <c r="C39" s="74"/>
      <c r="D39" s="74"/>
      <c r="E39" s="75"/>
    </row>
    <row r="40" spans="1:8" s="3" customFormat="1" ht="17.25" customHeight="1">
      <c r="A40" s="68" t="s">
        <v>233</v>
      </c>
      <c r="B40" s="68"/>
      <c r="C40" s="68"/>
      <c r="D40" s="68"/>
      <c r="E40" s="68"/>
    </row>
    <row r="41" spans="1:8" s="3" customFormat="1" ht="17.25" customHeight="1">
      <c r="A41" s="57" t="s">
        <v>7</v>
      </c>
      <c r="B41" s="57" t="s">
        <v>8</v>
      </c>
      <c r="C41" s="57"/>
      <c r="D41" s="57"/>
      <c r="E41" s="57" t="s">
        <v>9</v>
      </c>
    </row>
    <row r="42" spans="1:8" s="3" customFormat="1" ht="17.25" customHeight="1">
      <c r="A42" s="57"/>
      <c r="B42" s="13" t="s">
        <v>10</v>
      </c>
      <c r="C42" s="13" t="s">
        <v>11</v>
      </c>
      <c r="D42" s="13" t="s">
        <v>12</v>
      </c>
      <c r="E42" s="57"/>
    </row>
    <row r="43" spans="1:8" s="3" customFormat="1" ht="17.25" customHeight="1">
      <c r="A43" s="25" t="s">
        <v>234</v>
      </c>
      <c r="B43" s="25"/>
      <c r="C43" s="25" t="s">
        <v>16</v>
      </c>
      <c r="D43" s="25"/>
      <c r="E43" s="25"/>
    </row>
    <row r="44" spans="1:8" s="3" customFormat="1" ht="17.25" customHeight="1">
      <c r="A44" s="25" t="s">
        <v>235</v>
      </c>
      <c r="B44" s="25"/>
      <c r="C44" s="25"/>
      <c r="D44" s="25"/>
      <c r="E44" s="25"/>
    </row>
    <row r="45" spans="1:8" s="3" customFormat="1" ht="17.25" customHeight="1">
      <c r="A45" s="18" t="s">
        <v>24</v>
      </c>
      <c r="B45" s="21" t="s">
        <v>16</v>
      </c>
      <c r="C45" s="21"/>
      <c r="D45" s="21"/>
      <c r="E45" s="21"/>
    </row>
    <row r="46" spans="1:8" s="3" customFormat="1" ht="17.25" customHeight="1">
      <c r="A46" s="18" t="s">
        <v>236</v>
      </c>
      <c r="B46" s="19">
        <f>COUNTIF(B43:B45,"x")</f>
        <v>1</v>
      </c>
      <c r="C46" s="19">
        <f>COUNTIF(C43:C45,"x")</f>
        <v>1</v>
      </c>
      <c r="D46" s="19">
        <f>COUNTIF(D43:D45,"x")</f>
        <v>0</v>
      </c>
      <c r="E46" s="20"/>
    </row>
    <row r="47" spans="1:8" s="3" customFormat="1" ht="17.25" customHeight="1">
      <c r="A47" s="18" t="s">
        <v>35</v>
      </c>
      <c r="B47" s="19">
        <f>B46</f>
        <v>1</v>
      </c>
      <c r="C47" s="19">
        <f t="shared" ref="C47:D47" si="3">C46</f>
        <v>1</v>
      </c>
      <c r="D47" s="19">
        <f t="shared" si="3"/>
        <v>0</v>
      </c>
      <c r="E47" s="19"/>
    </row>
    <row r="48" spans="1:8" s="3" customFormat="1" ht="17.25" customHeight="1">
      <c r="A48" s="41"/>
      <c r="B48" s="22">
        <f>B47/2</f>
        <v>0.5</v>
      </c>
      <c r="C48" s="22">
        <f t="shared" ref="C48:D48" si="4">C47/2</f>
        <v>0.5</v>
      </c>
      <c r="D48" s="22">
        <f t="shared" si="4"/>
        <v>0</v>
      </c>
      <c r="E48" s="19"/>
    </row>
    <row r="49" spans="1:8" s="3" customFormat="1" ht="20.45" customHeight="1">
      <c r="A49" s="40" t="s">
        <v>237</v>
      </c>
      <c r="B49" s="40"/>
      <c r="C49" s="40"/>
      <c r="D49" s="40"/>
      <c r="E49" s="40"/>
    </row>
    <row r="50" spans="1:8" s="3" customFormat="1" ht="17.25" customHeight="1">
      <c r="A50" s="57" t="s">
        <v>7</v>
      </c>
      <c r="B50" s="57" t="s">
        <v>8</v>
      </c>
      <c r="C50" s="57"/>
      <c r="D50" s="57"/>
      <c r="E50" s="76" t="s">
        <v>9</v>
      </c>
    </row>
    <row r="51" spans="1:8" s="3" customFormat="1" ht="27.75" customHeight="1">
      <c r="A51" s="57"/>
      <c r="B51" s="13" t="s">
        <v>10</v>
      </c>
      <c r="C51" s="13" t="s">
        <v>11</v>
      </c>
      <c r="D51" s="13" t="s">
        <v>12</v>
      </c>
      <c r="E51" s="77"/>
    </row>
    <row r="52" spans="1:8" s="3" customFormat="1" ht="12.75">
      <c r="A52" s="25" t="s">
        <v>238</v>
      </c>
      <c r="B52" s="21"/>
      <c r="C52" s="21"/>
      <c r="D52" s="21"/>
      <c r="E52" s="21"/>
    </row>
    <row r="53" spans="1:8">
      <c r="A53" s="25" t="s">
        <v>239</v>
      </c>
      <c r="B53" s="21"/>
      <c r="C53" s="21"/>
      <c r="D53" s="21" t="s">
        <v>16</v>
      </c>
      <c r="E53" s="21"/>
    </row>
    <row r="54" spans="1:8">
      <c r="A54" s="25" t="s">
        <v>240</v>
      </c>
      <c r="B54" s="21"/>
      <c r="C54" s="21"/>
      <c r="D54" s="21"/>
      <c r="E54" s="21"/>
    </row>
    <row r="55" spans="1:8">
      <c r="A55" s="18" t="s">
        <v>24</v>
      </c>
      <c r="B55" s="19">
        <f>COUNTIF(B52:B54,"x")</f>
        <v>0</v>
      </c>
      <c r="C55" s="19">
        <f>COUNTIF(C52:C54,"x")</f>
        <v>0</v>
      </c>
      <c r="D55" s="19">
        <f>COUNTIF(D52:D54,"x")</f>
        <v>1</v>
      </c>
      <c r="E55" s="20"/>
    </row>
    <row r="56" spans="1:8">
      <c r="A56" s="18" t="s">
        <v>241</v>
      </c>
      <c r="B56" s="19">
        <f>B55</f>
        <v>0</v>
      </c>
      <c r="C56" s="19">
        <f t="shared" ref="C56:D56" si="5">C55</f>
        <v>0</v>
      </c>
      <c r="D56" s="19">
        <f t="shared" si="5"/>
        <v>1</v>
      </c>
      <c r="E56" s="19"/>
    </row>
    <row r="57" spans="1:8">
      <c r="A57" s="18" t="s">
        <v>35</v>
      </c>
      <c r="B57" s="22">
        <f>B56/2</f>
        <v>0</v>
      </c>
      <c r="C57" s="22">
        <f t="shared" ref="C57:D57" si="6">C56/2</f>
        <v>0</v>
      </c>
      <c r="D57" s="22">
        <f t="shared" si="6"/>
        <v>0.5</v>
      </c>
      <c r="E57" s="19"/>
    </row>
    <row r="59" spans="1:8">
      <c r="A59" s="18" t="s">
        <v>205</v>
      </c>
      <c r="B59" s="18">
        <f>SUM(B56,B47,B37)</f>
        <v>20</v>
      </c>
      <c r="C59" s="18">
        <f>SUM(C56,C47,C37)</f>
        <v>2</v>
      </c>
      <c r="D59" s="18">
        <f>SUM(D56,D47,D37)</f>
        <v>1</v>
      </c>
      <c r="F59" s="12"/>
      <c r="G59" s="12"/>
      <c r="H59" s="12"/>
    </row>
    <row r="60" spans="1:8">
      <c r="A60" s="18" t="s">
        <v>35</v>
      </c>
      <c r="B60" s="28">
        <f>B59/23</f>
        <v>0.86956521739130432</v>
      </c>
      <c r="C60" s="28">
        <f t="shared" ref="C60:D60" si="7">C59/23</f>
        <v>8.6956521739130432E-2</v>
      </c>
      <c r="D60" s="28">
        <f t="shared" si="7"/>
        <v>4.3478260869565216E-2</v>
      </c>
      <c r="F60" s="12"/>
      <c r="G60" s="12"/>
      <c r="H60" s="12"/>
    </row>
    <row r="61" spans="1:8">
      <c r="F61" s="12"/>
      <c r="G61" s="12"/>
      <c r="H61" s="12"/>
    </row>
    <row r="62" spans="1:8">
      <c r="A62" s="12"/>
      <c r="B62" s="12"/>
      <c r="C62" s="12"/>
      <c r="D62" s="12"/>
      <c r="E62" s="12"/>
      <c r="F62" s="12"/>
      <c r="G62" s="12"/>
      <c r="H62" s="12"/>
    </row>
    <row r="63" spans="1:8">
      <c r="A63" s="12"/>
      <c r="B63" s="12"/>
      <c r="C63" s="12"/>
      <c r="D63" s="12"/>
      <c r="E63" s="12"/>
    </row>
    <row r="64" spans="1:8">
      <c r="A64" s="12"/>
      <c r="B64" s="12"/>
      <c r="C64" s="12"/>
      <c r="D64" s="12"/>
      <c r="E64" s="12"/>
    </row>
    <row r="65" spans="1:5">
      <c r="A65" s="12"/>
      <c r="B65" s="12"/>
      <c r="C65" s="12"/>
      <c r="D65" s="12"/>
      <c r="E65" s="12"/>
    </row>
  </sheetData>
  <mergeCells count="19">
    <mergeCell ref="A39:E39"/>
    <mergeCell ref="A50:A51"/>
    <mergeCell ref="A40:E40"/>
    <mergeCell ref="A41:A42"/>
    <mergeCell ref="B41:D41"/>
    <mergeCell ref="E41:E42"/>
    <mergeCell ref="B50:D50"/>
    <mergeCell ref="E50:E51"/>
    <mergeCell ref="A17:E17"/>
    <mergeCell ref="A32:E32"/>
    <mergeCell ref="A11:E11"/>
    <mergeCell ref="A1:G1"/>
    <mergeCell ref="A3:E3"/>
    <mergeCell ref="A5:A6"/>
    <mergeCell ref="B5:D5"/>
    <mergeCell ref="E5:E6"/>
    <mergeCell ref="A4:E4"/>
    <mergeCell ref="A18:E18"/>
    <mergeCell ref="A29:E2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9"/>
  <sheetViews>
    <sheetView showGridLines="0" workbookViewId="0">
      <selection sqref="A1:XFD1"/>
    </sheetView>
  </sheetViews>
  <sheetFormatPr defaultRowHeight="15"/>
  <cols>
    <col min="1" max="1" width="58.28515625" customWidth="1"/>
    <col min="2" max="2" width="19.28515625" customWidth="1"/>
    <col min="3" max="3" width="18.7109375" customWidth="1"/>
    <col min="4" max="4" width="18.140625" customWidth="1"/>
    <col min="5" max="5" width="29.42578125" customWidth="1"/>
  </cols>
  <sheetData>
    <row r="1" spans="1:7" s="1" customFormat="1" ht="69.75" customHeight="1" thickBot="1">
      <c r="A1" s="47"/>
      <c r="B1" s="47"/>
      <c r="C1" s="47"/>
      <c r="D1" s="47"/>
      <c r="E1" s="47"/>
      <c r="F1" s="47"/>
      <c r="G1" s="47"/>
    </row>
    <row r="2" spans="1:7" s="3" customFormat="1" ht="84" customHeight="1"/>
    <row r="3" spans="1:7" s="2" customFormat="1" ht="112.5" customHeight="1">
      <c r="A3" s="66" t="s">
        <v>242</v>
      </c>
      <c r="B3" s="67"/>
      <c r="C3" s="67"/>
      <c r="D3" s="67"/>
      <c r="E3" s="67"/>
    </row>
    <row r="4" spans="1:7" s="2" customFormat="1" ht="15" customHeight="1">
      <c r="A4" s="68" t="s">
        <v>6</v>
      </c>
      <c r="B4" s="68"/>
      <c r="C4" s="68"/>
      <c r="D4" s="68"/>
      <c r="E4" s="68"/>
    </row>
    <row r="5" spans="1:7" s="3" customFormat="1" ht="17.25" customHeight="1">
      <c r="A5" s="57" t="s">
        <v>7</v>
      </c>
      <c r="B5" s="57" t="s">
        <v>8</v>
      </c>
      <c r="C5" s="57"/>
      <c r="D5" s="57"/>
      <c r="E5" s="57" t="s">
        <v>9</v>
      </c>
    </row>
    <row r="6" spans="1:7" s="3" customFormat="1" ht="25.5">
      <c r="A6" s="57"/>
      <c r="B6" s="13" t="s">
        <v>10</v>
      </c>
      <c r="C6" s="13" t="s">
        <v>11</v>
      </c>
      <c r="D6" s="13" t="s">
        <v>12</v>
      </c>
      <c r="E6" s="57"/>
    </row>
    <row r="7" spans="1:7" s="3" customFormat="1" ht="28.5" customHeight="1">
      <c r="A7" s="29" t="s">
        <v>243</v>
      </c>
      <c r="B7" s="23"/>
      <c r="C7" s="23"/>
      <c r="D7" s="23"/>
      <c r="E7" s="23"/>
    </row>
    <row r="8" spans="1:7" s="3" customFormat="1" ht="17.25" customHeight="1">
      <c r="A8" s="16" t="s">
        <v>244</v>
      </c>
      <c r="B8" s="25" t="s">
        <v>16</v>
      </c>
      <c r="C8" s="25"/>
      <c r="D8" s="25"/>
      <c r="E8" s="25"/>
    </row>
    <row r="9" spans="1:7" s="3" customFormat="1" ht="17.25" customHeight="1">
      <c r="A9" s="17" t="s">
        <v>245</v>
      </c>
      <c r="B9" s="21"/>
      <c r="C9" s="21" t="s">
        <v>16</v>
      </c>
      <c r="D9" s="21"/>
      <c r="E9" s="21"/>
    </row>
    <row r="10" spans="1:7" s="3" customFormat="1" ht="17.25" customHeight="1">
      <c r="A10" s="16" t="s">
        <v>246</v>
      </c>
      <c r="B10" s="25"/>
      <c r="C10" s="25"/>
      <c r="D10" s="25" t="s">
        <v>16</v>
      </c>
      <c r="E10" s="25"/>
    </row>
    <row r="11" spans="1:7" s="3" customFormat="1" ht="17.25" customHeight="1">
      <c r="A11" s="17" t="s">
        <v>247</v>
      </c>
      <c r="B11" s="21" t="s">
        <v>16</v>
      </c>
      <c r="C11" s="21"/>
      <c r="D11" s="21"/>
      <c r="E11" s="21"/>
    </row>
    <row r="12" spans="1:7" s="3" customFormat="1" ht="17.25" customHeight="1">
      <c r="A12" s="25" t="s">
        <v>248</v>
      </c>
      <c r="B12" s="21"/>
      <c r="C12" s="21"/>
      <c r="D12" s="21"/>
      <c r="E12" s="21"/>
    </row>
    <row r="13" spans="1:7" s="3" customFormat="1" ht="17.25" customHeight="1">
      <c r="A13" s="17" t="s">
        <v>249</v>
      </c>
      <c r="B13" s="21"/>
      <c r="C13" s="21"/>
      <c r="D13" s="21"/>
      <c r="E13" s="21"/>
    </row>
    <row r="14" spans="1:7" s="3" customFormat="1" ht="19.5" customHeight="1">
      <c r="A14" s="18" t="s">
        <v>24</v>
      </c>
      <c r="B14" s="19">
        <f>COUNTIF(B8:B13,"x")</f>
        <v>2</v>
      </c>
      <c r="C14" s="19">
        <f>COUNTIF(C8:C13,"x")</f>
        <v>1</v>
      </c>
      <c r="D14" s="19">
        <f>COUNTIF(D8:D13,"x")</f>
        <v>1</v>
      </c>
      <c r="E14" s="18"/>
    </row>
    <row r="15" spans="1:7">
      <c r="A15" s="18" t="s">
        <v>250</v>
      </c>
      <c r="B15" s="18">
        <f>B14</f>
        <v>2</v>
      </c>
      <c r="C15" s="18">
        <f t="shared" ref="C15:D15" si="0">C14</f>
        <v>1</v>
      </c>
      <c r="D15" s="18">
        <f t="shared" si="0"/>
        <v>1</v>
      </c>
      <c r="E15" s="18"/>
    </row>
    <row r="16" spans="1:7">
      <c r="A16" s="18" t="s">
        <v>35</v>
      </c>
      <c r="B16" s="28">
        <f>B15/5</f>
        <v>0.4</v>
      </c>
      <c r="C16" s="28">
        <f t="shared" ref="C16:D16" si="1">C15/5</f>
        <v>0.2</v>
      </c>
      <c r="D16" s="28">
        <f t="shared" si="1"/>
        <v>0.2</v>
      </c>
      <c r="E16" s="18"/>
    </row>
    <row r="18" spans="1:5">
      <c r="A18" s="78" t="s">
        <v>233</v>
      </c>
      <c r="B18" s="78"/>
      <c r="C18" s="78"/>
      <c r="D18" s="78"/>
      <c r="E18" s="78"/>
    </row>
    <row r="19" spans="1:5">
      <c r="A19" s="57" t="s">
        <v>7</v>
      </c>
      <c r="B19" s="57" t="s">
        <v>8</v>
      </c>
      <c r="C19" s="57"/>
      <c r="D19" s="57"/>
      <c r="E19" s="79" t="s">
        <v>251</v>
      </c>
    </row>
    <row r="20" spans="1:5" ht="25.5">
      <c r="A20" s="57"/>
      <c r="B20" s="13" t="s">
        <v>10</v>
      </c>
      <c r="C20" s="13" t="s">
        <v>11</v>
      </c>
      <c r="D20" s="13" t="s">
        <v>12</v>
      </c>
      <c r="E20" s="79"/>
    </row>
    <row r="21" spans="1:5">
      <c r="A21" s="60" t="s">
        <v>252</v>
      </c>
      <c r="B21" s="61"/>
      <c r="C21" s="61"/>
      <c r="D21" s="61"/>
      <c r="E21" s="62"/>
    </row>
    <row r="22" spans="1:5">
      <c r="A22" s="17" t="s">
        <v>253</v>
      </c>
      <c r="B22" s="43" t="s">
        <v>16</v>
      </c>
      <c r="C22" s="43"/>
      <c r="D22" s="43"/>
      <c r="E22" s="43"/>
    </row>
    <row r="23" spans="1:5">
      <c r="A23" s="17" t="s">
        <v>254</v>
      </c>
      <c r="B23" s="44" t="s">
        <v>16</v>
      </c>
      <c r="C23" s="44"/>
      <c r="D23" s="44"/>
      <c r="E23" s="44"/>
    </row>
    <row r="24" spans="1:5">
      <c r="A24" s="42" t="s">
        <v>255</v>
      </c>
      <c r="B24" s="43" t="s">
        <v>16</v>
      </c>
      <c r="C24" s="43"/>
      <c r="D24" s="43"/>
      <c r="E24" s="43"/>
    </row>
    <row r="25" spans="1:5">
      <c r="A25" s="42" t="s">
        <v>256</v>
      </c>
      <c r="B25" s="44" t="s">
        <v>16</v>
      </c>
      <c r="C25" s="44"/>
      <c r="D25" s="44"/>
      <c r="E25" s="44"/>
    </row>
    <row r="26" spans="1:5">
      <c r="A26" s="18" t="s">
        <v>24</v>
      </c>
      <c r="B26" s="18">
        <f>COUNTIF(B22:B25,"x")</f>
        <v>4</v>
      </c>
      <c r="C26" s="18">
        <f>COUNTIF(C22:C25,"x")</f>
        <v>0</v>
      </c>
      <c r="D26" s="18">
        <f>COUNTIF(D22:D25,"x")</f>
        <v>0</v>
      </c>
      <c r="E26" s="18"/>
    </row>
    <row r="27" spans="1:5">
      <c r="A27" s="18" t="s">
        <v>257</v>
      </c>
      <c r="B27" s="18">
        <f>B26</f>
        <v>4</v>
      </c>
      <c r="C27" s="18">
        <f t="shared" ref="C27:D27" si="2">C26</f>
        <v>0</v>
      </c>
      <c r="D27" s="18">
        <f t="shared" si="2"/>
        <v>0</v>
      </c>
      <c r="E27" s="18"/>
    </row>
    <row r="28" spans="1:5">
      <c r="A28" s="33" t="s">
        <v>35</v>
      </c>
      <c r="B28" s="45">
        <f>B27/6</f>
        <v>0.66666666666666663</v>
      </c>
      <c r="C28" s="45">
        <f t="shared" ref="C28:D28" si="3">C27/6</f>
        <v>0</v>
      </c>
      <c r="D28" s="45">
        <f t="shared" si="3"/>
        <v>0</v>
      </c>
      <c r="E28" s="33"/>
    </row>
    <row r="30" spans="1:5">
      <c r="A30" s="80" t="s">
        <v>258</v>
      </c>
      <c r="B30" s="80"/>
      <c r="C30" s="80"/>
      <c r="D30" s="80"/>
      <c r="E30" s="80"/>
    </row>
    <row r="31" spans="1:5">
      <c r="A31" s="57" t="s">
        <v>7</v>
      </c>
      <c r="B31" s="57" t="s">
        <v>8</v>
      </c>
      <c r="C31" s="57"/>
      <c r="D31" s="57"/>
      <c r="E31" s="79" t="s">
        <v>251</v>
      </c>
    </row>
    <row r="32" spans="1:5" ht="25.5">
      <c r="A32" s="57"/>
      <c r="B32" s="13" t="s">
        <v>10</v>
      </c>
      <c r="C32" s="13" t="s">
        <v>11</v>
      </c>
      <c r="D32" s="13" t="s">
        <v>12</v>
      </c>
      <c r="E32" s="57"/>
    </row>
    <row r="33" spans="1:5">
      <c r="A33" s="60" t="s">
        <v>252</v>
      </c>
      <c r="B33" s="61"/>
      <c r="C33" s="61"/>
      <c r="D33" s="61"/>
      <c r="E33" s="62"/>
    </row>
    <row r="34" spans="1:5">
      <c r="A34" s="42" t="s">
        <v>259</v>
      </c>
      <c r="B34" s="38"/>
      <c r="C34" s="38"/>
      <c r="D34" s="38"/>
      <c r="E34" s="39"/>
    </row>
    <row r="35" spans="1:5">
      <c r="A35" s="17" t="s">
        <v>260</v>
      </c>
      <c r="B35" s="43" t="s">
        <v>16</v>
      </c>
      <c r="C35" s="43"/>
      <c r="D35" s="43"/>
      <c r="E35" s="43"/>
    </row>
    <row r="36" spans="1:5">
      <c r="A36" s="17" t="s">
        <v>261</v>
      </c>
      <c r="B36" s="43" t="s">
        <v>16</v>
      </c>
      <c r="C36" s="43"/>
      <c r="D36" s="43"/>
      <c r="E36" s="43"/>
    </row>
    <row r="37" spans="1:5">
      <c r="A37" s="18" t="s">
        <v>24</v>
      </c>
      <c r="B37" s="18">
        <f>COUNTIF(B35:B36,"x")</f>
        <v>2</v>
      </c>
      <c r="C37" s="18">
        <f>COUNTIF(C35:C36,"x")</f>
        <v>0</v>
      </c>
      <c r="D37" s="18">
        <f>COUNTIF(D35:D36,"x")</f>
        <v>0</v>
      </c>
      <c r="E37" s="18"/>
    </row>
    <row r="38" spans="1:5">
      <c r="A38" s="18" t="s">
        <v>262</v>
      </c>
      <c r="B38" s="18">
        <f>B37</f>
        <v>2</v>
      </c>
      <c r="C38" s="18">
        <f t="shared" ref="C38:D38" si="4">C37</f>
        <v>0</v>
      </c>
      <c r="D38" s="18">
        <f t="shared" si="4"/>
        <v>0</v>
      </c>
      <c r="E38" s="18"/>
    </row>
    <row r="39" spans="1:5">
      <c r="A39" s="18" t="s">
        <v>35</v>
      </c>
      <c r="B39" s="28">
        <f>B38/7</f>
        <v>0.2857142857142857</v>
      </c>
      <c r="C39" s="28">
        <f t="shared" ref="C39:D39" si="5">C38/7</f>
        <v>0</v>
      </c>
      <c r="D39" s="28">
        <f t="shared" si="5"/>
        <v>0</v>
      </c>
      <c r="E39" s="18"/>
    </row>
  </sheetData>
  <mergeCells count="16">
    <mergeCell ref="A1:G1"/>
    <mergeCell ref="A3:E3"/>
    <mergeCell ref="A5:A6"/>
    <mergeCell ref="B5:D5"/>
    <mergeCell ref="E5:E6"/>
    <mergeCell ref="A4:E4"/>
    <mergeCell ref="A30:E30"/>
    <mergeCell ref="A31:A32"/>
    <mergeCell ref="B31:D31"/>
    <mergeCell ref="E31:E32"/>
    <mergeCell ref="A33:E33"/>
    <mergeCell ref="A18:E18"/>
    <mergeCell ref="A19:A20"/>
    <mergeCell ref="B19:D19"/>
    <mergeCell ref="E19:E20"/>
    <mergeCell ref="A21:E2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D13" sqref="D13"/>
    </sheetView>
  </sheetViews>
  <sheetFormatPr defaultRowHeight="15"/>
  <cols>
    <col min="1" max="1" width="82.140625" bestFit="1" customWidth="1"/>
    <col min="2" max="2" width="10.28515625" bestFit="1" customWidth="1"/>
    <col min="3" max="3" width="22.85546875" bestFit="1" customWidth="1"/>
    <col min="4" max="4" width="14.42578125" bestFit="1" customWidth="1"/>
  </cols>
  <sheetData>
    <row r="1" spans="1:4">
      <c r="A1" s="81" t="s">
        <v>263</v>
      </c>
      <c r="B1" s="81"/>
      <c r="C1" s="81"/>
      <c r="D1" s="81"/>
    </row>
    <row r="3" spans="1:4">
      <c r="A3" s="5" t="s">
        <v>264</v>
      </c>
      <c r="B3" s="6" t="s">
        <v>265</v>
      </c>
      <c r="C3" s="6" t="s">
        <v>266</v>
      </c>
      <c r="D3" s="6" t="s">
        <v>267</v>
      </c>
    </row>
    <row r="4" spans="1:4">
      <c r="A4" t="str">
        <f>'ESTRUTURA E EQUIPAMENTOS'!A7</f>
        <v>Recepção/sala de espera/agendamento</v>
      </c>
      <c r="B4" s="7">
        <f>'ESTRUTURA E EQUIPAMENTOS'!B29</f>
        <v>1</v>
      </c>
      <c r="C4" s="7">
        <f>'ESTRUTURA E EQUIPAMENTOS'!C29</f>
        <v>0</v>
      </c>
      <c r="D4" s="7">
        <f>'ESTRUTURA E EQUIPAMENTOS'!D29</f>
        <v>0</v>
      </c>
    </row>
    <row r="5" spans="1:4">
      <c r="A5" t="s">
        <v>268</v>
      </c>
      <c r="B5" s="7">
        <f>'ESTRUTURA E EQUIPAMENTOS'!B48</f>
        <v>1</v>
      </c>
      <c r="C5" s="7">
        <f>'ESTRUTURA E EQUIPAMENTOS'!C48</f>
        <v>0</v>
      </c>
      <c r="D5" s="7">
        <f>'ESTRUTURA E EQUIPAMENTOS'!D48</f>
        <v>0</v>
      </c>
    </row>
    <row r="6" spans="1:4">
      <c r="A6" t="s">
        <v>269</v>
      </c>
      <c r="B6" s="7">
        <f>'ESTRUTURA E EQUIPAMENTOS'!B58</f>
        <v>1</v>
      </c>
      <c r="C6" s="7">
        <f>'ESTRUTURA E EQUIPAMENTOS'!C58</f>
        <v>0</v>
      </c>
      <c r="D6" s="7">
        <f>'ESTRUTURA E EQUIPAMENTOS'!D58</f>
        <v>0</v>
      </c>
    </row>
    <row r="7" spans="1:4">
      <c r="A7" t="s">
        <v>270</v>
      </c>
      <c r="B7" s="7">
        <f>'ESTRUTURA E EQUIPAMENTOS'!B73</f>
        <v>1</v>
      </c>
      <c r="C7" s="7">
        <f>'ESTRUTURA E EQUIPAMENTOS'!C73</f>
        <v>0</v>
      </c>
      <c r="D7" s="7">
        <f>'ESTRUTURA E EQUIPAMENTOS'!D73</f>
        <v>0</v>
      </c>
    </row>
    <row r="8" spans="1:4">
      <c r="A8" t="s">
        <v>271</v>
      </c>
      <c r="B8" s="7">
        <f>'ESTRUTURA E EQUIPAMENTOS'!B103</f>
        <v>1</v>
      </c>
      <c r="C8" s="7">
        <f>'ESTRUTURA E EQUIPAMENTOS'!C103</f>
        <v>0</v>
      </c>
      <c r="D8" s="7">
        <f>'ESTRUTURA E EQUIPAMENTOS'!D103</f>
        <v>0</v>
      </c>
    </row>
    <row r="9" spans="1:4">
      <c r="A9" t="s">
        <v>272</v>
      </c>
      <c r="B9" s="7">
        <f>'ESTRUTURA E EQUIPAMENTOS'!B130</f>
        <v>1</v>
      </c>
      <c r="C9" s="7">
        <f>'ESTRUTURA E EQUIPAMENTOS'!C130</f>
        <v>0</v>
      </c>
      <c r="D9" s="7">
        <f>'ESTRUTURA E EQUIPAMENTOS'!D130</f>
        <v>0</v>
      </c>
    </row>
    <row r="10" spans="1:4">
      <c r="A10" t="s">
        <v>100</v>
      </c>
      <c r="B10" s="7">
        <f>'ESTRUTURA E EQUIPAMENTOS'!B159</f>
        <v>0.95454545454545459</v>
      </c>
      <c r="C10" s="7">
        <f>'ESTRUTURA E EQUIPAMENTOS'!C159</f>
        <v>4.5454545454545456E-2</v>
      </c>
      <c r="D10" s="7">
        <f>'ESTRUTURA E EQUIPAMENTOS'!D159</f>
        <v>0</v>
      </c>
    </row>
    <row r="11" spans="1:4">
      <c r="A11" t="s">
        <v>122</v>
      </c>
      <c r="B11" s="7">
        <f>'ESTRUTURA E EQUIPAMENTOS'!B177</f>
        <v>1</v>
      </c>
      <c r="C11" s="7">
        <f>'ESTRUTURA E EQUIPAMENTOS'!C177</f>
        <v>0</v>
      </c>
      <c r="D11" s="7">
        <f>'ESTRUTURA E EQUIPAMENTOS'!D177</f>
        <v>0</v>
      </c>
    </row>
    <row r="12" spans="1:4">
      <c r="A12" t="s">
        <v>132</v>
      </c>
      <c r="B12" s="7">
        <f>'ESTRUTURA E EQUIPAMENTOS'!B191</f>
        <v>1</v>
      </c>
      <c r="C12" s="7">
        <f>'ESTRUTURA E EQUIPAMENTOS'!C191</f>
        <v>0</v>
      </c>
      <c r="D12" s="7">
        <f>'ESTRUTURA E EQUIPAMENTOS'!D191</f>
        <v>0</v>
      </c>
    </row>
    <row r="13" spans="1:4">
      <c r="A13" t="s">
        <v>138</v>
      </c>
      <c r="B13" s="7">
        <f>'ESTRUTURA E EQUIPAMENTOS'!B202</f>
        <v>1</v>
      </c>
      <c r="C13" s="7">
        <f>'ESTRUTURA E EQUIPAMENTOS'!C202</f>
        <v>0</v>
      </c>
      <c r="D13" s="7">
        <f>'ESTRUTURA E EQUIPAMENTOS'!D202</f>
        <v>0</v>
      </c>
    </row>
    <row r="14" spans="1:4">
      <c r="A14" t="s">
        <v>273</v>
      </c>
      <c r="B14" s="7">
        <f>'ESTRUTURA E EQUIPAMENTOS'!B235</f>
        <v>1</v>
      </c>
      <c r="C14" s="7">
        <f>'ESTRUTURA E EQUIPAMENTOS'!C235</f>
        <v>0</v>
      </c>
      <c r="D14" s="7">
        <f>'ESTRUTURA E EQUIPAMENTOS'!D235</f>
        <v>0</v>
      </c>
    </row>
    <row r="15" spans="1:4">
      <c r="A15" t="s">
        <v>274</v>
      </c>
      <c r="B15" s="7">
        <f>'ESTRUTURA E EQUIPAMENTOS'!B249</f>
        <v>0.83333333333333337</v>
      </c>
      <c r="C15" s="7">
        <f>'ESTRUTURA E EQUIPAMENTOS'!C249</f>
        <v>0</v>
      </c>
      <c r="D15" s="7">
        <f>'ESTRUTURA E EQUIPAMENTOS'!D249</f>
        <v>0.16666666666666666</v>
      </c>
    </row>
    <row r="16" spans="1:4">
      <c r="A16" t="s">
        <v>275</v>
      </c>
      <c r="B16" s="7">
        <f>'ESTRUTURA E EQUIPAMENTOS'!B270</f>
        <v>1</v>
      </c>
      <c r="C16" s="7">
        <f>'ESTRUTURA E EQUIPAMENTOS'!C270</f>
        <v>0</v>
      </c>
      <c r="D16" s="7">
        <f>'ESTRUTURA E EQUIPAMENTOS'!D270</f>
        <v>0</v>
      </c>
    </row>
    <row r="17" spans="1:4">
      <c r="A17" t="s">
        <v>190</v>
      </c>
      <c r="B17" s="7">
        <f>'ESTRUTURA E EQUIPAMENTOS'!B281</f>
        <v>1</v>
      </c>
      <c r="C17" s="7">
        <f>'ESTRUTURA E EQUIPAMENTOS'!C281</f>
        <v>0</v>
      </c>
      <c r="D17" s="7">
        <f>'ESTRUTURA E EQUIPAMENTOS'!D281</f>
        <v>0</v>
      </c>
    </row>
    <row r="18" spans="1:4">
      <c r="A18" t="s">
        <v>194</v>
      </c>
      <c r="B18" s="7">
        <f>'ESTRUTURA E EQUIPAMENTOS'!B296</f>
        <v>1</v>
      </c>
      <c r="C18" s="7">
        <f>'ESTRUTURA E EQUIPAMENTOS'!C296</f>
        <v>0</v>
      </c>
      <c r="D18" s="7">
        <f>'ESTRUTURA E EQUIPAMENTOS'!D296</f>
        <v>0</v>
      </c>
    </row>
    <row r="19" spans="1:4">
      <c r="B19" s="7"/>
      <c r="C19" s="7"/>
      <c r="D19" s="7"/>
    </row>
    <row r="20" spans="1:4">
      <c r="A20" t="s">
        <v>276</v>
      </c>
      <c r="B20" s="7">
        <f>'ESTRUTURA E EQUIPAMENTOS'!B299</f>
        <v>0.98857142857142855</v>
      </c>
      <c r="C20" s="7">
        <f>'ESTRUTURA E EQUIPAMENTOS'!C299</f>
        <v>5.7142857142857143E-3</v>
      </c>
      <c r="D20" s="7">
        <f>'ESTRUTURA E EQUIPAMENTOS'!D299</f>
        <v>5.7142857142857143E-3</v>
      </c>
    </row>
    <row r="22" spans="1:4">
      <c r="A22" s="81" t="s">
        <v>277</v>
      </c>
      <c r="B22" s="81"/>
      <c r="C22" s="81"/>
      <c r="D22" s="81"/>
    </row>
    <row r="23" spans="1:4">
      <c r="A23" s="8"/>
      <c r="B23" s="6" t="s">
        <v>265</v>
      </c>
      <c r="C23" s="6" t="s">
        <v>266</v>
      </c>
      <c r="D23" s="6" t="s">
        <v>267</v>
      </c>
    </row>
    <row r="24" spans="1:4">
      <c r="A24" s="9" t="s">
        <v>278</v>
      </c>
      <c r="B24" s="7">
        <f>'EQUIPE MULTIPROFISSIONAL'!B38</f>
        <v>1</v>
      </c>
      <c r="C24" s="7">
        <f>'EQUIPE MULTIPROFISSIONAL'!C38</f>
        <v>5.2631578947368418E-2</v>
      </c>
      <c r="D24" s="7">
        <f>'EQUIPE MULTIPROFISSIONAL'!D38</f>
        <v>0</v>
      </c>
    </row>
    <row r="25" spans="1:4">
      <c r="A25" s="9" t="s">
        <v>279</v>
      </c>
      <c r="B25" s="7">
        <f>'EQUIPE MULTIPROFISSIONAL'!B48</f>
        <v>0.5</v>
      </c>
      <c r="C25" s="7">
        <f>'EQUIPE MULTIPROFISSIONAL'!C48</f>
        <v>0.5</v>
      </c>
      <c r="D25" s="7">
        <f>'EQUIPE MULTIPROFISSIONAL'!D48</f>
        <v>0</v>
      </c>
    </row>
    <row r="26" spans="1:4">
      <c r="A26" t="s">
        <v>280</v>
      </c>
      <c r="B26" s="7">
        <f>'EQUIPE MULTIPROFISSIONAL'!B57</f>
        <v>0</v>
      </c>
      <c r="C26" s="7">
        <f>'EQUIPE MULTIPROFISSIONAL'!C57</f>
        <v>0</v>
      </c>
      <c r="D26" s="7">
        <f>'EQUIPE MULTIPROFISSIONAL'!D57</f>
        <v>0.5</v>
      </c>
    </row>
    <row r="27" spans="1:4">
      <c r="A27" t="s">
        <v>276</v>
      </c>
      <c r="B27" s="7">
        <f>'EQUIPE MULTIPROFISSIONAL'!B60</f>
        <v>0.86956521739130432</v>
      </c>
      <c r="C27" s="7">
        <f>'EQUIPE MULTIPROFISSIONAL'!C60</f>
        <v>8.6956521739130432E-2</v>
      </c>
      <c r="D27" s="7">
        <f>'EQUIPE MULTIPROFISSIONAL'!D60</f>
        <v>4.3478260869565216E-2</v>
      </c>
    </row>
    <row r="29" spans="1:4">
      <c r="A29" s="81" t="s">
        <v>281</v>
      </c>
      <c r="B29" s="81"/>
      <c r="C29" s="81"/>
      <c r="D29" s="81"/>
    </row>
    <row r="30" spans="1:4">
      <c r="A30" s="5"/>
      <c r="B30" s="6" t="s">
        <v>265</v>
      </c>
      <c r="C30" s="6" t="s">
        <v>266</v>
      </c>
      <c r="D30" s="6" t="s">
        <v>267</v>
      </c>
    </row>
    <row r="31" spans="1:4">
      <c r="A31" s="9" t="s">
        <v>282</v>
      </c>
      <c r="B31" s="7">
        <f>'EXAMES E PROCEDIMENTOS'!B16</f>
        <v>0.4</v>
      </c>
      <c r="C31" s="7">
        <f>'EXAMES E PROCEDIMENTOS'!C16</f>
        <v>0.2</v>
      </c>
      <c r="D31" s="7">
        <f>'EXAMES E PROCEDIMENTOS'!D16</f>
        <v>0.2</v>
      </c>
    </row>
  </sheetData>
  <sheetProtection algorithmName="SHA-512" hashValue="mXo3EuJO4TqRXr9Fd4dXr3/HQL834FmaFUBQCltxxA2Xh7CMQkcIlP4PQTzNB4TRBpbNutxY4tYn7kUrPDgplw==" saltValue="nWJDIUm42u6tFNp365KMSA==" spinCount="100000" sheet="1" objects="1" scenarios="1"/>
  <mergeCells count="3">
    <mergeCell ref="A1:D1"/>
    <mergeCell ref="A22:D22"/>
    <mergeCell ref="A29:D2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8"/>
  <sheetViews>
    <sheetView showGridLines="0" workbookViewId="0">
      <selection sqref="A1:XFD1"/>
    </sheetView>
  </sheetViews>
  <sheetFormatPr defaultRowHeight="15"/>
  <sheetData>
    <row r="1" spans="1:19" s="1" customFormat="1" ht="71.25" customHeight="1" thickBot="1">
      <c r="A1" s="47"/>
      <c r="B1" s="47"/>
      <c r="C1" s="47"/>
      <c r="D1" s="47"/>
      <c r="E1" s="47"/>
      <c r="F1" s="47"/>
      <c r="G1" s="47"/>
    </row>
    <row r="2" spans="1:19" ht="28.5">
      <c r="B2" s="82" t="s">
        <v>283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4" spans="1:19" ht="23.25">
      <c r="B4" s="83" t="s">
        <v>6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28" spans="2:19" ht="28.5">
      <c r="B28" s="82" t="s">
        <v>284</v>
      </c>
      <c r="C28" s="82"/>
      <c r="D28" s="82"/>
      <c r="E28" s="82"/>
      <c r="F28" s="82"/>
      <c r="G28" s="82"/>
      <c r="H28" s="82"/>
      <c r="I28" s="82"/>
      <c r="J28" s="10"/>
      <c r="K28" s="10"/>
      <c r="L28" s="82" t="s">
        <v>285</v>
      </c>
      <c r="M28" s="82"/>
      <c r="N28" s="82"/>
      <c r="O28" s="82"/>
      <c r="P28" s="82"/>
      <c r="Q28" s="82"/>
      <c r="R28" s="82"/>
      <c r="S28" s="82"/>
    </row>
  </sheetData>
  <mergeCells count="5">
    <mergeCell ref="B2:S2"/>
    <mergeCell ref="B4:S4"/>
    <mergeCell ref="B28:I28"/>
    <mergeCell ref="L28:S28"/>
    <mergeCell ref="A1:G1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6fe606e-7b48-4428-8129-36f03d28d337">
      <Terms xmlns="http://schemas.microsoft.com/office/infopath/2007/PartnerControls"/>
    </lcf76f155ced4ddcb4097134ff3c332f>
    <_ip_UnifiedCompliancePolicyProperties xmlns="http://schemas.microsoft.com/sharepoint/v3" xsi:nil="true"/>
    <TaxCatchAll xmlns="3ed1acca-0771-4a9f-90d9-a26cac60118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6AB3496CE15C47888770009FB01494" ma:contentTypeVersion="16" ma:contentTypeDescription="Crie um novo documento." ma:contentTypeScope="" ma:versionID="22f939717deec3585eb904bcb4ce34df">
  <xsd:schema xmlns:xsd="http://www.w3.org/2001/XMLSchema" xmlns:xs="http://www.w3.org/2001/XMLSchema" xmlns:p="http://schemas.microsoft.com/office/2006/metadata/properties" xmlns:ns1="http://schemas.microsoft.com/sharepoint/v3" xmlns:ns2="c6fe606e-7b48-4428-8129-36f03d28d337" xmlns:ns3="3ed1acca-0771-4a9f-90d9-a26cac60118c" targetNamespace="http://schemas.microsoft.com/office/2006/metadata/properties" ma:root="true" ma:fieldsID="32a2e6c7dcdb21150ad6487c54ba1ab8" ns1:_="" ns2:_="" ns3:_="">
    <xsd:import namespace="http://schemas.microsoft.com/sharepoint/v3"/>
    <xsd:import namespace="c6fe606e-7b48-4428-8129-36f03d28d337"/>
    <xsd:import namespace="3ed1acca-0771-4a9f-90d9-a26cac6011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e606e-7b48-4428-8129-36f03d28d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1acca-0771-4a9f-90d9-a26cac6011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609cfa-bdc8-46d8-a462-8b91fa762168}" ma:internalName="TaxCatchAll" ma:showField="CatchAllData" ma:web="3ed1acca-0771-4a9f-90d9-a26cac6011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18B206-32EA-421C-B092-17469D9F4804}"/>
</file>

<file path=customXml/itemProps2.xml><?xml version="1.0" encoding="utf-8"?>
<ds:datastoreItem xmlns:ds="http://schemas.openxmlformats.org/officeDocument/2006/customXml" ds:itemID="{F79A04F2-6C89-4D74-B724-42FD00F137F8}"/>
</file>

<file path=customXml/itemProps3.xml><?xml version="1.0" encoding="utf-8"?>
<ds:datastoreItem xmlns:ds="http://schemas.openxmlformats.org/officeDocument/2006/customXml" ds:itemID="{5D8C4875-1A48-4988-8CEC-6E9139EEF0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2021-07-18T01:37:33Z</dcterms:created>
  <dcterms:modified xsi:type="dcterms:W3CDTF">2024-06-03T19:06:38Z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0x010100D16AB3496CE15C47888770009FB01494</vt:lpwstr>
  </property>
  <property fmtid="{D5CDD505-2E9C-101B-9397-08002B2CF9AE}" pid="3" name="MediaServiceImageTags">
    <vt:lpwstr/>
  </property>
</Properties>
</file>